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aeks\Pensioner\PO-pålägg\"/>
    </mc:Choice>
  </mc:AlternateContent>
  <xr:revisionPtr revIDLastSave="0" documentId="13_ncr:1_{40E4B3AA-A4E1-4CFE-89F7-D6491CF241D4}" xr6:coauthVersionLast="47" xr6:coauthVersionMax="47" xr10:uidLastSave="{00000000-0000-0000-0000-000000000000}"/>
  <bookViews>
    <workbookView xWindow="3630" yWindow="255" windowWidth="23160" windowHeight="14160" xr2:uid="{00000000-000D-0000-FFFF-FFFF00000000}"/>
  </bookViews>
  <sheets>
    <sheet name="24042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2" l="1"/>
  <c r="C29" i="2"/>
  <c r="B70" i="2"/>
  <c r="B57" i="2"/>
  <c r="B62" i="2"/>
  <c r="B63" i="2" s="1"/>
  <c r="B60" i="2"/>
  <c r="B49" i="2"/>
  <c r="B66" i="2" s="1"/>
  <c r="B31" i="2"/>
  <c r="B29" i="2"/>
  <c r="B32" i="2" s="1"/>
  <c r="B25" i="2"/>
  <c r="B16" i="2"/>
  <c r="B64" i="2" l="1"/>
  <c r="B34" i="2"/>
  <c r="B36" i="2"/>
  <c r="E59" i="2"/>
  <c r="B71" i="2" l="1"/>
  <c r="C57" i="2"/>
  <c r="E32" i="2"/>
  <c r="E25" i="2"/>
  <c r="E16" i="2"/>
  <c r="E61" i="2" l="1"/>
  <c r="E62" i="2" s="1"/>
  <c r="C61" i="2"/>
  <c r="C62" i="2" s="1"/>
  <c r="E36" i="2"/>
  <c r="E34" i="2"/>
  <c r="E60" i="2" l="1"/>
  <c r="E63" i="2" s="1"/>
  <c r="C60" i="2"/>
  <c r="C63" i="2" s="1"/>
  <c r="E57" i="2" l="1"/>
  <c r="E49" i="2"/>
  <c r="C49" i="2" l="1"/>
  <c r="E64" i="2" l="1"/>
  <c r="C66" i="2"/>
  <c r="E66" i="2" l="1"/>
  <c r="C64" i="2"/>
  <c r="C32" i="2"/>
  <c r="C25" i="2"/>
  <c r="C16" i="2"/>
  <c r="C34" i="2" l="1"/>
  <c r="C36" i="2"/>
</calcChain>
</file>

<file path=xl/sharedStrings.xml><?xml version="1.0" encoding="utf-8"?>
<sst xmlns="http://schemas.openxmlformats.org/spreadsheetml/2006/main" count="71" uniqueCount="49">
  <si>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</si>
  <si>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</si>
  <si>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</si>
  <si>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</si>
  <si>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</si>
  <si>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</si>
  <si>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</si>
  <si>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</si>
  <si>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</si>
  <si>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</si>
  <si>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</si>
  <si>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</si>
  <si>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</si>
  <si>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</si>
  <si>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</si>
  <si>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</si>
  <si>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</si>
  <si>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</si>
  <si>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</si>
  <si>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</si>
  <si>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</si>
  <si>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</si>
  <si>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>Förutsättningar</t>
  </si>
  <si>
    <t>Månadsinkomst</t>
  </si>
  <si>
    <t>7,5 Inkomstbasbelopp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</si>
  <si>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</si>
  <si>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</si>
  <si>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Omställningsförsäkring (KOM-KL)</t>
  </si>
  <si>
    <t xml:space="preserve">Förmånsbestämd del (inkomst över tak KAP-KL) </t>
  </si>
  <si>
    <t xml:space="preserve">     vilket motsvarar en månadslön om</t>
  </si>
  <si>
    <t>avser födda t.o.m. år:</t>
  </si>
  <si>
    <t>Avgiftbestämd del***</t>
  </si>
  <si>
    <t>Omställningsförsäkring (KOM-KR)**</t>
  </si>
  <si>
    <t>Inkomst över tak ( avgift 31,5 %)</t>
  </si>
  <si>
    <t>Avgiftbestämd del under tak (avgift 6 %)</t>
  </si>
  <si>
    <t>Beslut 2024</t>
  </si>
  <si>
    <t>Familjeskydd (AKAP-KR)***</t>
  </si>
  <si>
    <t>&lt; 47 625</t>
  </si>
  <si>
    <t>Bilaga – Exempel på differentiering av PO utifrån olika månadslöner år 2024</t>
  </si>
  <si>
    <t>Exempel med AKAP-KR</t>
  </si>
  <si>
    <t>Familjeskydd (AKAP-KR)</t>
  </si>
  <si>
    <t xml:space="preserve">    Prisbasbeloppsuppräkning 2024</t>
  </si>
  <si>
    <t>Avd för ekonomi och styrning
Marcus Ershammar
Tfn direkt 08-452 77 60
marcus.ershammar@skr.se</t>
  </si>
  <si>
    <t>Inkomstbasbelopp 2024</t>
  </si>
  <si>
    <t>Arbetsgivaravgifter för KOMMUNER år 2024 och preliminärt för år 2025</t>
  </si>
  <si>
    <t>Månadslön minus 7,5 inkomstbasbelopp gånger 31,5 procent.</t>
  </si>
  <si>
    <t>ÅLDERSDIFFEREN-
TIERING 
2024 samt 2025</t>
  </si>
  <si>
    <t>Prel 2025</t>
  </si>
  <si>
    <t>–1957 (–1958)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</si>
</sst>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14" fontId="10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2" xfId="0" applyFont="1" applyFill="1" applyBorder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11" fillId="2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/>
    <xf numFmtId="164" fontId="14" fillId="0" borderId="0" xfId="0" applyNumberFormat="1" applyFont="1" applyAlignment="1">
      <alignment horizontal="right"/>
    </xf>
    <xf numFmtId="0" fontId="17" fillId="0" borderId="0" xfId="0" applyFont="1"/>
    <xf numFmtId="2" fontId="10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38</xdr:row>
      <xdr:rowOff>74083</xdr:rowOff>
    </xdr:from>
    <xdr:to>
      <xdr:col>8</xdr:col>
      <xdr:colOff>390526</xdr:colOff>
      <xdr:row>46</xdr:row>
      <xdr:rowOff>169332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27800" y="6482291"/>
          <a:ext cx="2424643" cy="146579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ysClr val="windowText" lastClr="000000"/>
              </a:solidFill>
            </a:rPr>
            <a:t>Exemplet är gjort enligt det nya pensionsavtalet AKAP-KR som är helt avgiftsbestämt.</a:t>
          </a:r>
          <a:r>
            <a:rPr lang="sv-SE" sz="1100" baseline="0">
              <a:solidFill>
                <a:sysClr val="windowText" lastClr="000000"/>
              </a:solidFill>
            </a:rPr>
            <a:t> Många</a:t>
          </a:r>
          <a:r>
            <a:rPr lang="sv-SE" sz="1100">
              <a:solidFill>
                <a:sysClr val="windowText" lastClr="000000"/>
              </a:solidFill>
            </a:rPr>
            <a:t> anställda med inkomster över tak omfattas dock fortfarande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130174</xdr:colOff>
      <xdr:row>24</xdr:row>
      <xdr:rowOff>87312</xdr:rowOff>
    </xdr:from>
    <xdr:to>
      <xdr:col>8</xdr:col>
      <xdr:colOff>55561</xdr:colOff>
      <xdr:row>35</xdr:row>
      <xdr:rowOff>55562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26174" y="4611687"/>
          <a:ext cx="2409825" cy="16351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***Avgiftsbestämd del</a:t>
          </a:r>
          <a:r>
            <a:rPr lang="sv-SE" sz="1100" baseline="0"/>
            <a:t> 2023 avser:</a:t>
          </a:r>
        </a:p>
        <a:p>
          <a:r>
            <a:rPr lang="sv-SE" sz="1100" baseline="0"/>
            <a:t>KAP-KL 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>
              <a:solidFill>
                <a:sysClr val="windowText" lastClr="000000"/>
              </a:solidFill>
            </a:rPr>
            <a:t>AKAP-KR: 6,0 % av pensionsgrundande lön upp till 7,5 inkomstbasbelopp och 31,5% på belopp därutöver.</a:t>
          </a:r>
        </a:p>
      </xdr:txBody>
    </xdr:sp>
    <xdr:clientData/>
  </xdr:twoCellAnchor>
  <xdr:twoCellAnchor>
    <xdr:from>
      <xdr:col>5</xdr:col>
      <xdr:colOff>113243</xdr:colOff>
      <xdr:row>15</xdr:row>
      <xdr:rowOff>95254</xdr:rowOff>
    </xdr:from>
    <xdr:to>
      <xdr:col>8</xdr:col>
      <xdr:colOff>55562</xdr:colOff>
      <xdr:row>23</xdr:row>
      <xdr:rowOff>142875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A107EEE5-1F1C-4C5B-ABE4-82C9BE812531}"/>
            </a:ext>
          </a:extLst>
        </xdr:cNvPr>
        <xdr:cNvSpPr txBox="1"/>
      </xdr:nvSpPr>
      <xdr:spPr>
        <a:xfrm>
          <a:off x="6209243" y="3048004"/>
          <a:ext cx="2426757" cy="142874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**Omställningsförsäkring (KOM-KR)</a:t>
          </a:r>
          <a:br>
            <a:rPr lang="sv-SE" sz="1100" baseline="0"/>
          </a:br>
          <a:r>
            <a:rPr lang="sv-SE" sz="1100" baseline="0"/>
            <a:t>Fr o m 2023 debiteras premie om 0,25% av totala lönesumman (0,15 %+0,10%). </a:t>
          </a:r>
        </a:p>
        <a:p>
          <a:r>
            <a:rPr lang="sv-SE" sz="1100" baseline="0"/>
            <a:t>Sedan återfås 0,15% som en ersättning från staten. </a:t>
          </a:r>
          <a:br>
            <a:rPr lang="sv-SE" sz="1100" baseline="0"/>
          </a:br>
          <a:r>
            <a:rPr lang="sv-SE" sz="1100" baseline="0"/>
            <a:t>Nettoeffekten blir därigenom 0,10%.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view="pageLayout" zoomScale="120" zoomScaleNormal="130" zoomScalePageLayoutView="120" workbookViewId="0">
      <selection activeCell="H6" sqref="H6"/>
    </sheetView>
  </sheetViews>
  <sheetFormatPr defaultColWidth="9.140625" defaultRowHeight="15" x14ac:dyDescent="0.25"/>
  <cols>
    <col min="1" max="1" width="38.7109375" customWidth="1"/>
    <col min="2" max="3" width="14.5703125" customWidth="1"/>
    <col min="4" max="4" width="2.7109375" customWidth="1"/>
    <col min="5" max="6" width="14.42578125" customWidth="1"/>
    <col min="7" max="7" width="2.7109375" customWidth="1"/>
    <col min="8" max="9" width="17.5703125" customWidth="1"/>
    <col min="10" max="10" width="15.7109375" customWidth="1"/>
  </cols>
  <sheetData>
    <row r="1" spans="1:10" x14ac:dyDescent="0.25">
      <c r="A1" s="6" t="s">
        <v>44</v>
      </c>
      <c r="B1" s="1"/>
      <c r="H1" s="2"/>
      <c r="I1" s="2"/>
    </row>
    <row r="2" spans="1:10" ht="3.95" customHeight="1" x14ac:dyDescent="0.25">
      <c r="A2" s="6"/>
      <c r="B2" s="1"/>
      <c r="H2" s="2"/>
      <c r="I2" s="2"/>
    </row>
    <row r="3" spans="1:10" x14ac:dyDescent="0.25">
      <c r="A3" s="7" t="s">
        <v>26</v>
      </c>
      <c r="B3" s="1"/>
      <c r="H3" s="2"/>
      <c r="I3" s="2"/>
    </row>
    <row r="4" spans="1:10" ht="3.95" customHeight="1" x14ac:dyDescent="0.25">
      <c r="A4" s="7"/>
      <c r="B4" s="1"/>
      <c r="E4" s="8"/>
      <c r="F4" s="9"/>
      <c r="G4" s="9"/>
      <c r="H4" s="10"/>
      <c r="I4" s="10"/>
      <c r="J4" s="9"/>
    </row>
    <row r="5" spans="1:10" ht="45" x14ac:dyDescent="0.25">
      <c r="A5" s="11" t="s">
        <v>42</v>
      </c>
      <c r="B5" s="12" t="s">
        <v>35</v>
      </c>
      <c r="C5" s="12" t="s">
        <v>47</v>
      </c>
      <c r="D5" s="19"/>
      <c r="E5" s="41" t="s">
        <v>46</v>
      </c>
      <c r="F5" s="19"/>
      <c r="G5" s="55"/>
      <c r="H5" s="55"/>
    </row>
    <row r="6" spans="1:10" x14ac:dyDescent="0.25">
      <c r="A6" s="13"/>
      <c r="B6" s="14">
        <v>45268</v>
      </c>
      <c r="C6" s="14">
        <v>45408</v>
      </c>
      <c r="D6" s="19"/>
      <c r="E6" s="42" t="s">
        <v>30</v>
      </c>
      <c r="F6" s="19"/>
      <c r="G6" s="24"/>
    </row>
    <row r="7" spans="1:10" x14ac:dyDescent="0.25">
      <c r="A7" s="13"/>
      <c r="B7" s="15" t="s">
        <v>0</v>
      </c>
      <c r="C7" s="15" t="s">
        <v>0</v>
      </c>
      <c r="D7" s="36"/>
      <c r="E7" s="43" t="s">
        <v>48</v>
      </c>
      <c r="F7" s="38"/>
      <c r="G7" s="39"/>
    </row>
    <row r="8" spans="1:10" x14ac:dyDescent="0.25">
      <c r="A8" s="16" t="s">
        <v>1</v>
      </c>
      <c r="B8" s="18"/>
      <c r="C8" s="18"/>
      <c r="D8" s="9"/>
      <c r="E8" s="44"/>
      <c r="F8" s="9"/>
      <c r="G8" s="20"/>
    </row>
    <row r="9" spans="1:10" x14ac:dyDescent="0.25">
      <c r="A9" s="40" t="s">
        <v>2</v>
      </c>
      <c r="B9" s="19">
        <v>10.210000000000001</v>
      </c>
      <c r="C9" s="19">
        <v>10.210000000000001</v>
      </c>
      <c r="D9" s="19"/>
      <c r="E9" s="45">
        <v>10.210000000000001</v>
      </c>
      <c r="F9" s="19"/>
      <c r="G9" s="19"/>
    </row>
    <row r="10" spans="1:10" x14ac:dyDescent="0.25">
      <c r="A10" s="18" t="s">
        <v>3</v>
      </c>
      <c r="B10" s="19">
        <v>0.6</v>
      </c>
      <c r="C10" s="19">
        <v>0.6</v>
      </c>
      <c r="D10" s="19"/>
      <c r="E10" s="45">
        <v>0</v>
      </c>
      <c r="F10" s="19"/>
      <c r="G10" s="19"/>
    </row>
    <row r="11" spans="1:10" x14ac:dyDescent="0.25">
      <c r="A11" s="18" t="s">
        <v>4</v>
      </c>
      <c r="B11" s="19">
        <v>3.55</v>
      </c>
      <c r="C11" s="19">
        <v>3.55</v>
      </c>
      <c r="D11" s="19"/>
      <c r="E11" s="45">
        <v>0</v>
      </c>
      <c r="F11" s="19"/>
      <c r="G11" s="19"/>
    </row>
    <row r="12" spans="1:10" x14ac:dyDescent="0.25">
      <c r="A12" s="18" t="s">
        <v>5</v>
      </c>
      <c r="B12" s="19">
        <v>0.2</v>
      </c>
      <c r="C12" s="19">
        <v>0.2</v>
      </c>
      <c r="D12" s="19"/>
      <c r="E12" s="45">
        <v>0</v>
      </c>
      <c r="F12" s="19"/>
      <c r="G12" s="19"/>
    </row>
    <row r="13" spans="1:10" x14ac:dyDescent="0.25">
      <c r="A13" s="18" t="s">
        <v>6</v>
      </c>
      <c r="B13" s="19">
        <v>2.6</v>
      </c>
      <c r="C13" s="19">
        <v>2.6</v>
      </c>
      <c r="D13" s="19"/>
      <c r="E13" s="45">
        <v>0</v>
      </c>
      <c r="F13" s="19"/>
      <c r="G13" s="19"/>
    </row>
    <row r="14" spans="1:10" x14ac:dyDescent="0.25">
      <c r="A14" s="18" t="s">
        <v>7</v>
      </c>
      <c r="B14" s="19">
        <v>2.64</v>
      </c>
      <c r="C14" s="19">
        <v>2.64</v>
      </c>
      <c r="D14" s="19"/>
      <c r="E14" s="45">
        <v>0</v>
      </c>
      <c r="F14" s="19"/>
      <c r="G14" s="19"/>
    </row>
    <row r="15" spans="1:10" x14ac:dyDescent="0.25">
      <c r="A15" s="21" t="s">
        <v>8</v>
      </c>
      <c r="B15" s="22">
        <v>11.62</v>
      </c>
      <c r="C15" s="22">
        <v>11.62</v>
      </c>
      <c r="D15" s="22"/>
      <c r="E15" s="46">
        <v>0</v>
      </c>
      <c r="F15" s="19"/>
      <c r="G15" s="19"/>
    </row>
    <row r="16" spans="1:10" x14ac:dyDescent="0.25">
      <c r="A16" s="16" t="s">
        <v>16</v>
      </c>
      <c r="B16" s="24">
        <f>SUM(B9:B15)</f>
        <v>31.42</v>
      </c>
      <c r="C16" s="24">
        <f t="shared" ref="C16" si="0">SUM(C9:C15)</f>
        <v>31.42</v>
      </c>
      <c r="D16" s="24"/>
      <c r="E16" s="47">
        <f>SUM(E9:E15)</f>
        <v>10.210000000000001</v>
      </c>
      <c r="F16" s="24"/>
      <c r="G16" s="24"/>
    </row>
    <row r="17" spans="1:7" ht="3.95" customHeight="1" x14ac:dyDescent="0.25">
      <c r="D17" s="17"/>
      <c r="E17" s="48"/>
      <c r="F17" s="17"/>
    </row>
    <row r="18" spans="1:7" x14ac:dyDescent="0.25">
      <c r="A18" s="16" t="s">
        <v>9</v>
      </c>
      <c r="B18" s="17"/>
      <c r="C18" s="17"/>
      <c r="D18" s="37"/>
      <c r="E18" s="49"/>
      <c r="F18" s="37"/>
      <c r="G18" s="19"/>
    </row>
    <row r="19" spans="1:7" x14ac:dyDescent="0.25">
      <c r="A19" s="18" t="s">
        <v>32</v>
      </c>
      <c r="B19" s="19">
        <v>0.1</v>
      </c>
      <c r="C19" s="19">
        <v>0.1</v>
      </c>
      <c r="D19" s="19"/>
      <c r="E19" s="45">
        <v>0</v>
      </c>
      <c r="F19" s="19"/>
      <c r="G19" s="19"/>
    </row>
    <row r="20" spans="1:7" x14ac:dyDescent="0.25">
      <c r="A20" s="18" t="s">
        <v>10</v>
      </c>
      <c r="B20" s="19">
        <v>0.02</v>
      </c>
      <c r="C20" s="19">
        <v>0.02</v>
      </c>
      <c r="D20" s="19"/>
      <c r="E20" s="45">
        <v>0</v>
      </c>
      <c r="F20" s="19"/>
      <c r="G20" s="19"/>
    </row>
    <row r="21" spans="1:7" x14ac:dyDescent="0.25">
      <c r="A21" s="18" t="s">
        <v>36</v>
      </c>
      <c r="B21" s="19">
        <v>7.0000000000000007E-2</v>
      </c>
      <c r="C21" s="19">
        <v>7.0000000000000007E-2</v>
      </c>
      <c r="D21" s="19"/>
      <c r="E21" s="45"/>
      <c r="F21" s="19"/>
      <c r="G21" s="19"/>
    </row>
    <row r="22" spans="1:7" x14ac:dyDescent="0.25">
      <c r="A22" s="18" t="s">
        <v>11</v>
      </c>
      <c r="B22" s="19">
        <v>0</v>
      </c>
      <c r="C22" s="19">
        <v>0</v>
      </c>
      <c r="D22" s="19"/>
      <c r="E22" s="45">
        <v>0</v>
      </c>
      <c r="F22" s="19"/>
      <c r="G22" s="19"/>
    </row>
    <row r="23" spans="1:7" x14ac:dyDescent="0.25">
      <c r="A23" s="18" t="s">
        <v>21</v>
      </c>
      <c r="B23" s="19">
        <v>0.01</v>
      </c>
      <c r="C23" s="19">
        <v>0.01</v>
      </c>
      <c r="D23" s="19"/>
      <c r="E23" s="45">
        <v>0.01</v>
      </c>
      <c r="F23" s="19"/>
      <c r="G23" s="19"/>
    </row>
    <row r="24" spans="1:7" x14ac:dyDescent="0.25">
      <c r="A24" s="25" t="s">
        <v>12</v>
      </c>
      <c r="B24" s="22">
        <v>0</v>
      </c>
      <c r="C24" s="22">
        <v>0</v>
      </c>
      <c r="D24" s="22"/>
      <c r="E24" s="46">
        <v>0</v>
      </c>
      <c r="F24" s="19"/>
      <c r="G24" s="19"/>
    </row>
    <row r="25" spans="1:7" x14ac:dyDescent="0.25">
      <c r="A25" s="16" t="s">
        <v>17</v>
      </c>
      <c r="B25" s="24">
        <f>SUM(B19:B24)</f>
        <v>0.2</v>
      </c>
      <c r="C25" s="24">
        <f t="shared" ref="C25" si="1">SUM(C19:C24)</f>
        <v>0.2</v>
      </c>
      <c r="D25" s="24"/>
      <c r="E25" s="47">
        <f t="shared" ref="E25" si="2">SUM(E19:E24)</f>
        <v>0.01</v>
      </c>
      <c r="F25" s="24"/>
      <c r="G25" s="24"/>
    </row>
    <row r="26" spans="1:7" ht="3.95" customHeight="1" x14ac:dyDescent="0.25">
      <c r="A26" s="16"/>
      <c r="B26" s="17"/>
      <c r="C26" s="24"/>
      <c r="D26" s="24"/>
      <c r="E26" s="47"/>
      <c r="F26" s="24"/>
      <c r="G26" s="24"/>
    </row>
    <row r="27" spans="1:7" x14ac:dyDescent="0.25">
      <c r="A27" s="16" t="s">
        <v>13</v>
      </c>
      <c r="B27" s="20"/>
      <c r="C27" s="17"/>
      <c r="D27" s="27"/>
      <c r="E27" s="49"/>
      <c r="F27" s="27"/>
      <c r="G27" s="27"/>
    </row>
    <row r="28" spans="1:7" x14ac:dyDescent="0.25">
      <c r="A28" s="18" t="s">
        <v>31</v>
      </c>
      <c r="B28" s="20">
        <v>7.12</v>
      </c>
      <c r="C28" s="20">
        <v>6.88</v>
      </c>
      <c r="D28" s="19"/>
      <c r="E28" s="45">
        <v>4.5</v>
      </c>
      <c r="F28" s="19"/>
      <c r="G28" s="19"/>
    </row>
    <row r="29" spans="1:7" x14ac:dyDescent="0.25">
      <c r="A29" s="18" t="s">
        <v>14</v>
      </c>
      <c r="B29" s="20">
        <f>B28*0.2426</f>
        <v>1.7273120000000002</v>
      </c>
      <c r="C29" s="20">
        <f>C28*0.2426</f>
        <v>1.6690880000000001</v>
      </c>
      <c r="D29" s="19"/>
      <c r="E29" s="45">
        <v>1.0900000000000001</v>
      </c>
      <c r="F29" s="19"/>
      <c r="G29" s="19"/>
    </row>
    <row r="30" spans="1:7" x14ac:dyDescent="0.25">
      <c r="A30" s="18" t="s">
        <v>28</v>
      </c>
      <c r="B30" s="20">
        <v>5.4</v>
      </c>
      <c r="C30" s="20">
        <v>0.98</v>
      </c>
      <c r="D30" s="19"/>
      <c r="E30" s="45">
        <v>0</v>
      </c>
      <c r="F30" s="19"/>
      <c r="G30" s="19"/>
    </row>
    <row r="31" spans="1:7" x14ac:dyDescent="0.25">
      <c r="A31" s="21" t="s">
        <v>15</v>
      </c>
      <c r="B31" s="23">
        <f>B30*0.2426</f>
        <v>1.3100400000000001</v>
      </c>
      <c r="C31" s="23">
        <f>C30*0.2426</f>
        <v>0.23774800000000001</v>
      </c>
      <c r="D31" s="22"/>
      <c r="E31" s="46">
        <v>0</v>
      </c>
      <c r="F31" s="19"/>
      <c r="G31" s="19"/>
    </row>
    <row r="32" spans="1:7" x14ac:dyDescent="0.25">
      <c r="A32" s="16" t="s">
        <v>18</v>
      </c>
      <c r="B32" s="51">
        <f>SUM(B28:B31)</f>
        <v>15.557352000000002</v>
      </c>
      <c r="C32" s="51">
        <f t="shared" ref="C32" si="3">SUM(C28:C31)</f>
        <v>9.7668359999999996</v>
      </c>
      <c r="D32" s="24"/>
      <c r="E32" s="47">
        <f t="shared" ref="E32" si="4">SUM(E28:E31)</f>
        <v>5.59</v>
      </c>
      <c r="F32" s="24"/>
      <c r="G32" s="24"/>
    </row>
    <row r="33" spans="1:7" ht="3.95" customHeight="1" x14ac:dyDescent="0.25">
      <c r="A33" s="16"/>
      <c r="B33" s="51"/>
      <c r="C33" s="51"/>
      <c r="D33" s="24"/>
      <c r="E33" s="47"/>
      <c r="F33" s="24"/>
      <c r="G33" s="24"/>
    </row>
    <row r="34" spans="1:7" x14ac:dyDescent="0.25">
      <c r="A34" s="26" t="s">
        <v>20</v>
      </c>
      <c r="B34" s="51">
        <f>+B25+B32</f>
        <v>15.757352000000001</v>
      </c>
      <c r="C34" s="51">
        <f>+C25+C32</f>
        <v>9.9668359999999989</v>
      </c>
      <c r="D34" s="24"/>
      <c r="E34" s="47">
        <f t="shared" ref="E34" si="5">+E25+E32</f>
        <v>5.6</v>
      </c>
      <c r="F34" s="24"/>
      <c r="G34" s="24"/>
    </row>
    <row r="35" spans="1:7" ht="3.95" customHeight="1" x14ac:dyDescent="0.25">
      <c r="A35" s="26"/>
      <c r="B35" s="51"/>
      <c r="C35" s="51"/>
      <c r="D35" s="24"/>
      <c r="E35" s="50"/>
      <c r="F35" s="24"/>
      <c r="G35" s="24"/>
    </row>
    <row r="36" spans="1:7" x14ac:dyDescent="0.25">
      <c r="A36" s="16" t="s">
        <v>19</v>
      </c>
      <c r="B36" s="51">
        <f>+B16+B25+B32</f>
        <v>47.177351999999999</v>
      </c>
      <c r="C36" s="51">
        <f>C16+C25+C32</f>
        <v>41.386836000000002</v>
      </c>
      <c r="D36" s="24"/>
      <c r="E36" s="47">
        <f>+E16+E25+E32</f>
        <v>15.81</v>
      </c>
      <c r="F36" s="24"/>
      <c r="G36" s="24"/>
    </row>
    <row r="37" spans="1:7" x14ac:dyDescent="0.25">
      <c r="A37" s="3" t="s">
        <v>38</v>
      </c>
    </row>
    <row r="38" spans="1:7" x14ac:dyDescent="0.25">
      <c r="A38" t="s">
        <v>39</v>
      </c>
    </row>
    <row r="39" spans="1:7" ht="6" customHeight="1" x14ac:dyDescent="0.25">
      <c r="B39" s="4"/>
    </row>
    <row r="40" spans="1:7" x14ac:dyDescent="0.25">
      <c r="A40" s="3" t="s">
        <v>23</v>
      </c>
      <c r="B40" s="4" t="s">
        <v>37</v>
      </c>
      <c r="C40" s="5">
        <v>55000</v>
      </c>
      <c r="D40" s="4"/>
      <c r="E40" s="5">
        <v>65000</v>
      </c>
    </row>
    <row r="41" spans="1:7" x14ac:dyDescent="0.25">
      <c r="A41" s="16" t="s">
        <v>1</v>
      </c>
      <c r="B41" s="19"/>
    </row>
    <row r="42" spans="1:7" x14ac:dyDescent="0.25">
      <c r="A42" s="18" t="s">
        <v>2</v>
      </c>
      <c r="B42" s="19">
        <v>10.210000000000001</v>
      </c>
      <c r="C42" s="19">
        <v>10.210000000000001</v>
      </c>
      <c r="D42" s="19"/>
      <c r="E42" s="19">
        <v>10.210000000000001</v>
      </c>
    </row>
    <row r="43" spans="1:7" x14ac:dyDescent="0.25">
      <c r="A43" s="18" t="s">
        <v>3</v>
      </c>
      <c r="B43" s="19">
        <v>0.6</v>
      </c>
      <c r="C43" s="19">
        <v>0.6</v>
      </c>
      <c r="D43" s="19"/>
      <c r="E43" s="19">
        <v>0.6</v>
      </c>
    </row>
    <row r="44" spans="1:7" x14ac:dyDescent="0.25">
      <c r="A44" s="18" t="s">
        <v>4</v>
      </c>
      <c r="B44" s="19">
        <v>3.55</v>
      </c>
      <c r="C44" s="19">
        <v>3.55</v>
      </c>
      <c r="D44" s="20"/>
      <c r="E44" s="19">
        <v>3.55</v>
      </c>
    </row>
    <row r="45" spans="1:7" x14ac:dyDescent="0.25">
      <c r="A45" s="18" t="s">
        <v>5</v>
      </c>
      <c r="B45" s="19">
        <v>0.2</v>
      </c>
      <c r="C45" s="19">
        <v>0.2</v>
      </c>
      <c r="D45" s="19"/>
      <c r="E45" s="19">
        <v>0.2</v>
      </c>
    </row>
    <row r="46" spans="1:7" x14ac:dyDescent="0.25">
      <c r="A46" s="18" t="s">
        <v>6</v>
      </c>
      <c r="B46" s="19">
        <v>2.6</v>
      </c>
      <c r="C46" s="19">
        <v>2.6</v>
      </c>
      <c r="D46" s="19"/>
      <c r="E46" s="19">
        <v>2.6</v>
      </c>
    </row>
    <row r="47" spans="1:7" x14ac:dyDescent="0.25">
      <c r="A47" s="18" t="s">
        <v>7</v>
      </c>
      <c r="B47" s="19">
        <v>2.64</v>
      </c>
      <c r="C47" s="19">
        <v>2.64</v>
      </c>
      <c r="D47" s="20"/>
      <c r="E47" s="19">
        <v>2.64</v>
      </c>
    </row>
    <row r="48" spans="1:7" x14ac:dyDescent="0.25">
      <c r="A48" s="21" t="s">
        <v>8</v>
      </c>
      <c r="B48" s="22">
        <v>11.62</v>
      </c>
      <c r="C48" s="22">
        <v>11.62</v>
      </c>
      <c r="D48" s="23"/>
      <c r="E48" s="22">
        <v>11.62</v>
      </c>
    </row>
    <row r="49" spans="1:6" x14ac:dyDescent="0.25">
      <c r="A49" s="16" t="s">
        <v>16</v>
      </c>
      <c r="B49" s="24">
        <f t="shared" ref="B49:C49" si="6">SUM(B42:B48)</f>
        <v>31.42</v>
      </c>
      <c r="C49" s="24">
        <f t="shared" si="6"/>
        <v>31.42</v>
      </c>
      <c r="D49" s="24"/>
      <c r="E49" s="24">
        <f>SUM(E42:E48)</f>
        <v>31.42</v>
      </c>
    </row>
    <row r="50" spans="1:6" x14ac:dyDescent="0.25">
      <c r="A50" s="16" t="s">
        <v>9</v>
      </c>
      <c r="B50" s="19"/>
      <c r="C50" s="19"/>
      <c r="D50" s="19"/>
      <c r="E50" s="19"/>
    </row>
    <row r="51" spans="1:6" x14ac:dyDescent="0.25">
      <c r="A51" s="18" t="s">
        <v>27</v>
      </c>
      <c r="B51" s="19">
        <v>0.1</v>
      </c>
      <c r="C51" s="19">
        <v>0.1</v>
      </c>
      <c r="D51" s="19"/>
      <c r="E51" s="19">
        <v>0.1</v>
      </c>
    </row>
    <row r="52" spans="1:6" x14ac:dyDescent="0.25">
      <c r="A52" s="18" t="s">
        <v>10</v>
      </c>
      <c r="B52" s="19">
        <v>0.02</v>
      </c>
      <c r="C52" s="19">
        <v>0.02</v>
      </c>
      <c r="D52" s="19"/>
      <c r="E52" s="19">
        <v>0.02</v>
      </c>
    </row>
    <row r="53" spans="1:6" x14ac:dyDescent="0.25">
      <c r="A53" s="18" t="s">
        <v>40</v>
      </c>
      <c r="B53" s="19">
        <v>7.0000000000000007E-2</v>
      </c>
      <c r="C53" s="19">
        <v>7.0000000000000007E-2</v>
      </c>
      <c r="D53" s="19"/>
      <c r="E53" s="19">
        <v>7.0000000000000007E-2</v>
      </c>
    </row>
    <row r="54" spans="1:6" x14ac:dyDescent="0.25">
      <c r="A54" s="18" t="s">
        <v>11</v>
      </c>
      <c r="B54" s="19">
        <v>0</v>
      </c>
      <c r="C54" s="19">
        <v>0</v>
      </c>
      <c r="D54" s="19"/>
      <c r="E54" s="19">
        <v>0</v>
      </c>
    </row>
    <row r="55" spans="1:6" x14ac:dyDescent="0.25">
      <c r="A55" s="18" t="s">
        <v>21</v>
      </c>
      <c r="B55" s="19">
        <v>0.01</v>
      </c>
      <c r="C55" s="19">
        <v>0.01</v>
      </c>
      <c r="D55" s="19"/>
      <c r="E55" s="19">
        <v>0.01</v>
      </c>
    </row>
    <row r="56" spans="1:6" x14ac:dyDescent="0.25">
      <c r="A56" s="25" t="s">
        <v>12</v>
      </c>
      <c r="B56" s="22">
        <v>0</v>
      </c>
      <c r="C56" s="22">
        <v>0</v>
      </c>
      <c r="D56" s="22"/>
      <c r="E56" s="22">
        <v>0</v>
      </c>
    </row>
    <row r="57" spans="1:6" x14ac:dyDescent="0.25">
      <c r="A57" s="16" t="s">
        <v>17</v>
      </c>
      <c r="B57" s="24">
        <f>SUM(B51:B56)</f>
        <v>0.2</v>
      </c>
      <c r="C57" s="24">
        <f>SUM(C51:C56)</f>
        <v>0.2</v>
      </c>
      <c r="D57" s="24"/>
      <c r="E57" s="24">
        <f>SUM(E51:E56)</f>
        <v>0.2</v>
      </c>
    </row>
    <row r="58" spans="1:6" x14ac:dyDescent="0.25">
      <c r="A58" s="16" t="s">
        <v>13</v>
      </c>
      <c r="B58" s="19"/>
      <c r="C58" s="27"/>
      <c r="D58" s="27"/>
      <c r="E58" s="27"/>
    </row>
    <row r="59" spans="1:6" x14ac:dyDescent="0.25">
      <c r="A59" s="18" t="s">
        <v>34</v>
      </c>
      <c r="B59" s="19">
        <v>6.5460000000000003</v>
      </c>
      <c r="C59" s="19">
        <v>6</v>
      </c>
      <c r="D59" s="19"/>
      <c r="E59" s="19">
        <f>B58</f>
        <v>0</v>
      </c>
    </row>
    <row r="60" spans="1:6" x14ac:dyDescent="0.25">
      <c r="A60" s="18" t="s">
        <v>14</v>
      </c>
      <c r="B60" s="19">
        <f>0.2426*B59</f>
        <v>1.5880596000000002</v>
      </c>
      <c r="C60" s="19">
        <f>0.2426*C59</f>
        <v>1.4556</v>
      </c>
      <c r="D60" s="19"/>
      <c r="E60" s="19">
        <f>0.2426*E59</f>
        <v>0</v>
      </c>
    </row>
    <row r="61" spans="1:6" x14ac:dyDescent="0.25">
      <c r="A61" s="28" t="s">
        <v>33</v>
      </c>
      <c r="B61" s="29">
        <v>0</v>
      </c>
      <c r="C61" s="29">
        <f>((C40-B71)*0.315/C40)*100</f>
        <v>4.223863636363637</v>
      </c>
      <c r="D61" s="29"/>
      <c r="E61" s="29">
        <f>((E40-B71)*0.315/E40)*100</f>
        <v>8.4201923076923073</v>
      </c>
      <c r="F61" s="52"/>
    </row>
    <row r="62" spans="1:6" x14ac:dyDescent="0.25">
      <c r="A62" s="30" t="s">
        <v>15</v>
      </c>
      <c r="B62" s="31">
        <f>0.2426*B61</f>
        <v>0</v>
      </c>
      <c r="C62" s="31">
        <f>0.2426*C61</f>
        <v>1.0247093181818183</v>
      </c>
      <c r="D62" s="31"/>
      <c r="E62" s="31">
        <f>0.2426*E61</f>
        <v>2.0427386538461541</v>
      </c>
    </row>
    <row r="63" spans="1:6" x14ac:dyDescent="0.25">
      <c r="A63" s="16" t="s">
        <v>18</v>
      </c>
      <c r="B63" s="24">
        <f>SUM(B59:B62)</f>
        <v>8.1340596000000005</v>
      </c>
      <c r="C63" s="24">
        <f>SUM(C59:C62)</f>
        <v>12.704172954545456</v>
      </c>
      <c r="D63" s="24"/>
      <c r="E63" s="24">
        <f>SUM(E59:E62)</f>
        <v>10.462930961538461</v>
      </c>
    </row>
    <row r="64" spans="1:6" x14ac:dyDescent="0.25">
      <c r="A64" s="26" t="s">
        <v>20</v>
      </c>
      <c r="B64" s="24">
        <f t="shared" ref="B64:C64" si="7">+B57+B63</f>
        <v>8.3340595999999998</v>
      </c>
      <c r="C64" s="24">
        <f t="shared" si="7"/>
        <v>12.904172954545455</v>
      </c>
      <c r="D64" s="24"/>
      <c r="E64" s="24">
        <f>+E57+E63</f>
        <v>10.662930961538461</v>
      </c>
    </row>
    <row r="65" spans="1:5" ht="6" customHeight="1" x14ac:dyDescent="0.25">
      <c r="A65" s="26"/>
      <c r="B65" s="24"/>
      <c r="C65" s="24"/>
      <c r="D65" s="24"/>
      <c r="E65" s="24"/>
    </row>
    <row r="66" spans="1:5" x14ac:dyDescent="0.25">
      <c r="A66" s="16" t="s">
        <v>19</v>
      </c>
      <c r="B66" s="24">
        <f>+B49+B57+B63</f>
        <v>39.754059600000005</v>
      </c>
      <c r="C66" s="24">
        <f>+C49+C57+C63</f>
        <v>44.32417295454546</v>
      </c>
      <c r="D66" s="24"/>
      <c r="E66" s="24">
        <f>+E49+E57+E63</f>
        <v>42.082930961538466</v>
      </c>
    </row>
    <row r="67" spans="1:5" ht="6" customHeight="1" x14ac:dyDescent="0.25"/>
    <row r="68" spans="1:5" x14ac:dyDescent="0.25">
      <c r="A68" s="32" t="s">
        <v>22</v>
      </c>
      <c r="B68" s="33"/>
    </row>
    <row r="69" spans="1:5" x14ac:dyDescent="0.25">
      <c r="A69" s="54" t="s">
        <v>43</v>
      </c>
      <c r="B69" s="34">
        <v>76200</v>
      </c>
    </row>
    <row r="70" spans="1:5" x14ac:dyDescent="0.25">
      <c r="A70" s="33" t="s">
        <v>24</v>
      </c>
      <c r="B70" s="34">
        <f>7.5*B69</f>
        <v>571500</v>
      </c>
    </row>
    <row r="71" spans="1:5" x14ac:dyDescent="0.25">
      <c r="A71" s="33" t="s">
        <v>29</v>
      </c>
      <c r="B71" s="34">
        <f>B70/12</f>
        <v>47625</v>
      </c>
    </row>
    <row r="72" spans="1:5" ht="14.25" customHeight="1" x14ac:dyDescent="0.25">
      <c r="A72" s="33" t="s">
        <v>41</v>
      </c>
      <c r="B72" s="53">
        <v>9.0999999999999998E-2</v>
      </c>
    </row>
    <row r="73" spans="1:5" x14ac:dyDescent="0.25">
      <c r="A73" s="32" t="s">
        <v>25</v>
      </c>
      <c r="B73" s="35"/>
    </row>
    <row r="74" spans="1:5" x14ac:dyDescent="0.25">
      <c r="A74" s="54" t="s">
        <v>45</v>
      </c>
      <c r="B74" s="33"/>
    </row>
  </sheetData>
  <mergeCells count="1">
    <mergeCell ref="G5:H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2024-04-26&amp;R&amp;A</oddHeader>
    <oddFooter>&amp;L&amp;9&amp;F&amp;C&amp;9&amp;P (&amp;N)&amp;R&amp;9Marcus Ershammar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240426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Ekström Adrian</cp:lastModifiedBy>
  <cp:lastPrinted>2022-04-25T09:22:04Z</cp:lastPrinted>
  <dcterms:created xsi:type="dcterms:W3CDTF">2015-04-23T09:05:02Z</dcterms:created>
  <dcterms:modified xsi:type="dcterms:W3CDTF">2024-04-26T07:04:09Z</dcterms:modified>
</cp:coreProperties>
</file>