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calcChain.xml" ContentType="application/vnd.openxmlformats-officedocument.spreadsheetml.calcChain+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codeName="ThisWorkbook"/>
  <mc:AlternateContent xmlns:mc="http://schemas.openxmlformats.org/markup-compatibility/2006">
    <mc:Choice Requires="x15">
      <x15ac:absPath xmlns:x15ac="http://schemas.microsoft.com/office/spreadsheetml/2010/11/ac" url="G:\TS JU Miljö samarbetsmapp\Livsmedel 2021\3. Beräkningsmall\"/>
    </mc:Choice>
  </mc:AlternateContent>
  <xr:revisionPtr revIDLastSave="0" documentId="13_ncr:1_{ADEBA8D0-5F7F-404A-B6A7-1EA57F4AC59B}" xr6:coauthVersionLast="47" xr6:coauthVersionMax="47" xr10:uidLastSave="{00000000-0000-0000-0000-000000000000}"/>
  <bookViews>
    <workbookView xWindow="10000" yWindow="1160" windowWidth="18850" windowHeight="12300" tabRatio="899" firstSheet="1" activeTab="6" xr2:uid="{00000000-000D-0000-FFFF-FFFF00000000}"/>
  </bookViews>
  <sheets>
    <sheet name="1. Framsida" sheetId="19" r:id="rId1"/>
    <sheet name="2. Översikt" sheetId="12" r:id="rId2"/>
    <sheet name="3. Generella uppgifter" sheetId="13" r:id="rId3"/>
    <sheet name="4. Beräkning av kontrolltid" sheetId="20" r:id="rId4"/>
    <sheet name="5. Förvaltningens kostnader" sheetId="18" r:id="rId5"/>
    <sheet name="6. Livsmedelkontrollens kostnad" sheetId="24" r:id="rId6"/>
    <sheet name="7. Resultat" sheetId="23" r:id="rId7"/>
    <sheet name="Admin" sheetId="22" state="hidden" r:id="rId8"/>
  </sheets>
  <definedNames>
    <definedName name="DocTitel">'3. Generella uppgifter'!$B$1</definedName>
    <definedName name="KostGemSpec">'5. Förvaltningens kostnader'!#REF!</definedName>
    <definedName name="KostTot">'7. Resultat'!#REF!</definedName>
    <definedName name="rngRestid">Admin!$B$4:$B$7</definedName>
    <definedName name="TaxegrundSalary">#REF!</definedName>
    <definedName name="TblMyndOmr">Admin!$B$4:$B$11</definedName>
    <definedName name="TblOmr1Pers">#REF!</definedName>
    <definedName name="TidPersManOther">'4. Beräkning av kontrolltid'!$C$19</definedName>
    <definedName name="TidProdManOther">'4. Beräkning av kontrolltid'!$C$20</definedName>
    <definedName name="TidTillg">'4. Beräkning av kontrolltid'!$C$50</definedName>
    <definedName name="TidTillgManOther">'4. Beräkning av kontrolltid'!$C$9</definedName>
    <definedName name="_xlnm.Print_Area" localSheetId="0">'1. Framsida'!$B$1:$B$32</definedName>
    <definedName name="_xlnm.Print_Area" localSheetId="1">'2. Översikt'!$B$1:$F$48</definedName>
    <definedName name="_xlnm.Print_Area" localSheetId="2">'3. Generella uppgifter'!$A:$C</definedName>
    <definedName name="_xlnm.Print_Area" localSheetId="3">'4. Beräkning av kontrolltid'!$A$1:$C$53</definedName>
    <definedName name="_xlnm.Print_Area" localSheetId="4">'5. Förvaltningens kostnader'!$A$1:$D$31</definedName>
    <definedName name="_xlnm.Print_Area" localSheetId="5">'6. Livsmedelkontrollens kostnad'!$A$1:$E$33</definedName>
    <definedName name="_xlnm.Print_Area" localSheetId="6">'7. Resultat'!$A$1:$P$30</definedName>
    <definedName name="ValHandlTid">Admin!$F$4</definedName>
    <definedName name="ValRestid">'4. Beräkning av kontrolltid'!$C$46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2" i="20" l="1"/>
  <c r="C15" i="23"/>
  <c r="E23" i="24" l="1"/>
  <c r="C15" i="18" l="1"/>
  <c r="D9" i="18"/>
  <c r="D20" i="18" s="1"/>
  <c r="C26" i="22"/>
  <c r="C27" i="22"/>
  <c r="D8" i="18"/>
  <c r="D18" i="18" s="1"/>
  <c r="C5" i="24"/>
  <c r="D11" i="18"/>
  <c r="D12" i="18"/>
  <c r="D13" i="18"/>
  <c r="D14" i="18"/>
  <c r="D30" i="18" s="1"/>
  <c r="D10" i="18"/>
  <c r="C52" i="20"/>
  <c r="C10" i="24" l="1"/>
  <c r="E11" i="24"/>
  <c r="D22" i="18"/>
  <c r="D28" i="18"/>
  <c r="E14" i="24"/>
  <c r="E13" i="24"/>
  <c r="D26" i="18"/>
  <c r="E12" i="24"/>
  <c r="D24" i="18"/>
  <c r="C12" i="24"/>
  <c r="C13" i="24"/>
  <c r="C14" i="24"/>
  <c r="C11" i="24"/>
  <c r="E10" i="24"/>
  <c r="C28" i="22" s="1"/>
  <c r="E9" i="24"/>
  <c r="C22" i="22" s="1"/>
  <c r="E15" i="24"/>
  <c r="C25" i="22" s="1"/>
  <c r="C9" i="24"/>
  <c r="D15" i="18"/>
  <c r="E24" i="12" s="1"/>
  <c r="C23" i="22"/>
  <c r="C15" i="24"/>
  <c r="C21" i="22"/>
  <c r="E6" i="23"/>
  <c r="E8" i="23"/>
  <c r="C19" i="23"/>
  <c r="C24" i="22" l="1"/>
  <c r="B39" i="20"/>
  <c r="B1" i="13"/>
  <c r="B1" i="20" s="1"/>
  <c r="C19" i="20"/>
  <c r="C38" i="22" l="1"/>
  <c r="C33" i="22"/>
  <c r="E18" i="24"/>
  <c r="E28" i="24" s="1"/>
  <c r="E11" i="23" s="1"/>
  <c r="B1" i="24"/>
  <c r="C38" i="20"/>
  <c r="C20" i="20"/>
  <c r="B1" i="18"/>
  <c r="B1" i="12"/>
  <c r="C1" i="23"/>
  <c r="E22" i="24" l="1"/>
  <c r="C37" i="22"/>
  <c r="C32" i="22"/>
  <c r="C37" i="20"/>
  <c r="C40" i="20" s="1"/>
  <c r="C41" i="20" l="1"/>
  <c r="C50" i="20"/>
  <c r="E15" i="12" s="1"/>
  <c r="E24" i="24"/>
  <c r="E32" i="24" s="1"/>
  <c r="E30" i="24"/>
  <c r="E12" i="23" s="1"/>
  <c r="E32" i="12" l="1"/>
  <c r="E13" i="23"/>
  <c r="E20" i="23" s="1"/>
  <c r="C31" i="22"/>
  <c r="C36" i="22"/>
  <c r="E7" i="23"/>
  <c r="E21" i="23"/>
  <c r="E17" i="23"/>
  <c r="F20" i="23" l="1"/>
  <c r="E16" i="23"/>
  <c r="G26" i="23" s="1"/>
  <c r="G28" i="23" l="1"/>
  <c r="F16" i="23"/>
</calcChain>
</file>

<file path=xl/sharedStrings.xml><?xml version="1.0" encoding="utf-8"?>
<sst xmlns="http://schemas.openxmlformats.org/spreadsheetml/2006/main" count="168" uniqueCount="144">
  <si>
    <t>Gemensam kostnad</t>
  </si>
  <si>
    <t>Kommentar</t>
  </si>
  <si>
    <t>Myndighetsområde</t>
  </si>
  <si>
    <t>Uppdaterad (datum)</t>
  </si>
  <si>
    <t>Upprättad av</t>
  </si>
  <si>
    <t>Övriga kommentarer</t>
  </si>
  <si>
    <t>Kommun/förbund</t>
  </si>
  <si>
    <t>Gällande år</t>
  </si>
  <si>
    <t>Summa (kronor):</t>
  </si>
  <si>
    <t>Summering av myndighetsområdets specifika kostnader</t>
  </si>
  <si>
    <t>Myndighets-
områdets specifika kostnader</t>
  </si>
  <si>
    <t>Restid i samband med kontroll</t>
  </si>
  <si>
    <t>Beskrivning, läs detta först</t>
  </si>
  <si>
    <t>Arbetsgång, klicka här</t>
  </si>
  <si>
    <t>Kontrolltid</t>
  </si>
  <si>
    <t>Diagramdata</t>
  </si>
  <si>
    <t>ValHandlTid</t>
  </si>
  <si>
    <t>1.  Generella uppgifter</t>
  </si>
  <si>
    <t>5. Förvaltningens kostnader</t>
  </si>
  <si>
    <t>f</t>
  </si>
  <si>
    <t>Annan offentlig verksamhet</t>
  </si>
  <si>
    <t>0 - 10 min</t>
  </si>
  <si>
    <t>10-30 min</t>
  </si>
  <si>
    <t>30 min+</t>
  </si>
  <si>
    <t>Ange totalt antal handläggare på förvaltningen</t>
  </si>
  <si>
    <t>rngRestid</t>
  </si>
  <si>
    <t>Ange restid…</t>
  </si>
  <si>
    <t>Kostnader:</t>
  </si>
  <si>
    <t>Kontrolltid:</t>
  </si>
  <si>
    <t>Kontrolltid exkl restid:</t>
  </si>
  <si>
    <t xml:space="preserve"> </t>
  </si>
  <si>
    <t>Timavgift offentlig kontroll (kr/tim kontrolltid)</t>
  </si>
  <si>
    <t>6. Resultat timavgift</t>
  </si>
  <si>
    <t>Summa kostnader</t>
  </si>
  <si>
    <t>Antal årsarbetskrafter</t>
  </si>
  <si>
    <t>Kontrolltid enligt ovan</t>
  </si>
  <si>
    <t>Detta är den totala kontrolltiden per år som förs över till nästa steg</t>
  </si>
  <si>
    <t>Kontrolltid per handläggare</t>
  </si>
  <si>
    <t xml:space="preserve"> Från fliken "Beräkning av kontrolltid"</t>
  </si>
  <si>
    <t xml:space="preserve"> Från fliken "Livsmedelkontrollens kostnader"</t>
  </si>
  <si>
    <t>Livsmedelskontroll</t>
  </si>
  <si>
    <t>Här anger du genomsnittlig frånvaro per handläggare (tim/år). Kontakta HR för den aktuella tiden i er kommun.</t>
  </si>
  <si>
    <t>Övrig frånvaro (tex VAB)</t>
  </si>
  <si>
    <t>Kostnader i belopp</t>
  </si>
  <si>
    <t>Kostnader per handläggare</t>
  </si>
  <si>
    <t>Detta är livsmedelskontrollens kostnader som förs över till nästa steg</t>
  </si>
  <si>
    <t>4. Beräkning av kontrolltid</t>
  </si>
  <si>
    <t>I det här bladet räknar du fram kontrolltiden för livsmedelskontroll. De förs sedan över till nästa steg och används för att slutligen kunna beräkna timavgiften.</t>
  </si>
  <si>
    <t>4.1 Årsarbetstid</t>
  </si>
  <si>
    <t>4.2 Frånvaro</t>
  </si>
  <si>
    <t>Semester (25 dgr=200 timmar)</t>
  </si>
  <si>
    <t>Sjukdom (8,3% enligt SKR schablon, 2020)</t>
  </si>
  <si>
    <t>4.3 Kontrolltid</t>
  </si>
  <si>
    <t>Planerad offentlig kontroll</t>
  </si>
  <si>
    <t>Händelsestyrd offentlig kontroll</t>
  </si>
  <si>
    <t>4.4 Ange antal årsarbetskrafter inom livsmedelskontrollen</t>
  </si>
  <si>
    <t>4.5 Restid</t>
  </si>
  <si>
    <t>6. Livsmedelkontrollens specifika kostnader</t>
  </si>
  <si>
    <t xml:space="preserve">Genomsnittlig årsarbetstid per handläggare (timmar). Kontakta HR för den aktuella tiden i er kommun. (2000 tim enligt SKR schablon). </t>
  </si>
  <si>
    <t>Frånvaro</t>
  </si>
  <si>
    <t>Faktskt arbetad tid</t>
  </si>
  <si>
    <t>Kontrolltid i % av faktiskt arbetad tid</t>
  </si>
  <si>
    <t>Genomsnittlig restid (välj I rullgardinslistan till höger)</t>
  </si>
  <si>
    <t>Antal årsarbetskrafter inom livsmedelkontrollen</t>
  </si>
  <si>
    <t>Livsmedelsinspektörernas lönekostnader inklusive PO-tillägg</t>
  </si>
  <si>
    <t>Livsmedelskontrollens totala kostnader</t>
  </si>
  <si>
    <t>Nämndens kostnader</t>
  </si>
  <si>
    <t>Kostnader för provtagning</t>
  </si>
  <si>
    <t>Löner till övrig personal</t>
  </si>
  <si>
    <t>Kostnader för anläggningar och utrustning</t>
  </si>
  <si>
    <t>Kostnader för utbildning</t>
  </si>
  <si>
    <t xml:space="preserve">Kostnader för förbrukningsmaterial och verktyg. </t>
  </si>
  <si>
    <t>Kostnader för resor</t>
  </si>
  <si>
    <t>Total kostnad</t>
  </si>
  <si>
    <t>Summa livsmedelkontrollens kostnader</t>
  </si>
  <si>
    <t>Livsmedelkontrollens andel av förvaltningens kostnader per handläggare</t>
  </si>
  <si>
    <r>
      <t>2. Övers</t>
    </r>
    <r>
      <rPr>
        <b/>
        <sz val="14"/>
        <rFont val="Arial"/>
        <family val="2"/>
      </rPr>
      <t>ikt av mallen för att beräkna handläggningskostnad per timme</t>
    </r>
  </si>
  <si>
    <r>
      <rPr>
        <b/>
        <sz val="10"/>
        <color indexed="8"/>
        <rFont val="Arial"/>
        <family val="2"/>
      </rPr>
      <t>1.</t>
    </r>
    <r>
      <rPr>
        <sz val="10"/>
        <rFont val="Arial"/>
        <family val="2"/>
      </rPr>
      <t xml:space="preserve"> Under fliken "Generella uppgifter" börjar du. Här anger du kommunnamn, aktuellt år och vilket myndighetsområde uträkningen avser. Mallen är tänkt att användas för livsmedelskontrollens område. </t>
    </r>
  </si>
  <si>
    <r>
      <rPr>
        <b/>
        <sz val="10"/>
        <color indexed="8"/>
        <rFont val="Arial"/>
        <family val="2"/>
      </rPr>
      <t xml:space="preserve">2. </t>
    </r>
    <r>
      <rPr>
        <sz val="10"/>
        <rFont val="Arial"/>
        <family val="2"/>
      </rPr>
      <t xml:space="preserve">Under denna flik anger du antalet årarbetskrafter för livsmedelskontrollen samt räknar ut den totala kontrolltiden på er myndighet. </t>
    </r>
  </si>
  <si>
    <r>
      <rPr>
        <b/>
        <sz val="10"/>
        <rFont val="Arial"/>
        <family val="2"/>
      </rPr>
      <t>3. Unde</t>
    </r>
    <r>
      <rPr>
        <sz val="10"/>
        <rFont val="Arial"/>
        <family val="2"/>
      </rPr>
      <t xml:space="preserve">r den här fliken anger du kostnader som är gemensamma för hela förvaltningen, som till exempel lokaler och förbrukningsmaterial. Vilka kostnader som får inkluderas finns uppräknat i EU:s kontrollförordning (EU) 2017/625 (Se länk nedan). Eftersom kostnaderna som  inkluderas påverkar företagens avgifter menar SKR att det är rimligt att vara restriktiv i sin tolkning. </t>
    </r>
  </si>
  <si>
    <t>Kostnader i kontrollförordningen</t>
  </si>
  <si>
    <r>
      <t>Summa genomsnittlig frånvaro (timmar/å</t>
    </r>
    <r>
      <rPr>
        <b/>
        <sz val="10"/>
        <rFont val="Arial"/>
        <family val="2"/>
      </rPr>
      <t>r) per handläggare</t>
    </r>
  </si>
  <si>
    <t xml:space="preserve">Faktiskt arbetad tid (timmar/år) per handläggare </t>
  </si>
  <si>
    <r>
      <t>(genomsnittlig årsarbe</t>
    </r>
    <r>
      <rPr>
        <i/>
        <sz val="10"/>
        <rFont val="Brödtext"/>
      </rPr>
      <t>tstid per</t>
    </r>
    <r>
      <rPr>
        <i/>
        <sz val="10"/>
        <color theme="1"/>
        <rFont val="Brödtext"/>
      </rPr>
      <t xml:space="preserve"> handläggare minus frånvaro)</t>
    </r>
  </si>
  <si>
    <t>Summa kontrolltid</t>
  </si>
  <si>
    <r>
      <t>Total faktiskt arbetad tid</t>
    </r>
    <r>
      <rPr>
        <sz val="10"/>
        <rFont val="Arial"/>
        <family val="2"/>
      </rPr>
      <t xml:space="preserve"> för samtliga handläggare inom livsmedelskontrollen</t>
    </r>
  </si>
  <si>
    <r>
      <t>Har du långa reseavstånd kan</t>
    </r>
    <r>
      <rPr>
        <i/>
        <sz val="10"/>
        <rFont val="Brödtext"/>
      </rPr>
      <t xml:space="preserve"> du ange ett intervall nedan</t>
    </r>
    <r>
      <rPr>
        <i/>
        <sz val="10"/>
        <color theme="1"/>
        <rFont val="Brödtext"/>
      </rPr>
      <t>. Restiden påverkar enbart kostnaden för uppföljande kontroll.</t>
    </r>
  </si>
  <si>
    <r>
      <rPr>
        <b/>
        <sz val="10"/>
        <color theme="1"/>
        <rFont val="Arial"/>
        <family val="2"/>
      </rPr>
      <t>Nämndens kostnader</t>
    </r>
    <r>
      <rPr>
        <sz val="10"/>
        <color theme="1"/>
        <rFont val="Arial"/>
        <family val="2"/>
      </rPr>
      <t xml:space="preserve">
Nämndens kostnader för livsmedelskontrollens myndighetsarbete</t>
    </r>
  </si>
  <si>
    <t xml:space="preserve"> Antalet årsarbetskrafter inom kontroll och annan offentlig verksamhet avseende livsmedelsanläggningar inklusive dricksvattenkontroll)
</t>
  </si>
  <si>
    <t>Summa</t>
  </si>
  <si>
    <t>Summa anslag</t>
  </si>
  <si>
    <t>Summa livsmedelkontrollens kostnader enligt ovan</t>
  </si>
  <si>
    <t>Summa anslag enligt ovan</t>
  </si>
  <si>
    <t>Totalkostnader enligt ovan</t>
  </si>
  <si>
    <t xml:space="preserve">Registrering/godkännande </t>
  </si>
  <si>
    <t>Version 2.0</t>
  </si>
  <si>
    <t>Resultatet av modellen ger följande timavgift</t>
  </si>
  <si>
    <t>Timavgift uppföljande kontroll (kr/tim kontrolltid)</t>
  </si>
  <si>
    <r>
      <rPr>
        <i/>
        <sz val="11"/>
        <rFont val="Brödtext"/>
      </rPr>
      <t>Här anger du den totala kontrolltiden som finns i er myndighets kontrollplan.O</t>
    </r>
    <r>
      <rPr>
        <i/>
        <sz val="11"/>
        <color theme="1"/>
        <rFont val="Brödtext"/>
      </rPr>
      <t xml:space="preserve">m du istället vill fylla i en schablon på andel kontrolltid i %, hoppa till rad 39. </t>
    </r>
  </si>
  <si>
    <t>Restid i samband med  kontroll</t>
  </si>
  <si>
    <t>Notera att du inte ska fylla i kostnaderna för livsmedelsinspektörer här, utan enbart övrig personal, som till exempel administrativ personal som stödjer hela förvaltningen (inklusive livsmedelskontrollen).Personal som inte alls härrör till den offentliga kontrollen, som till exempel en byggchef, kan inte inkluderas i kostnaden. 
(EU:s kontrollförordning (EU) 2017/62, artikel 81a)</t>
  </si>
  <si>
    <r>
      <rPr>
        <b/>
        <sz val="10"/>
        <color theme="1"/>
        <rFont val="Arial"/>
        <family val="2"/>
      </rPr>
      <t>IT-utrustning</t>
    </r>
    <r>
      <rPr>
        <sz val="10"/>
        <color theme="1"/>
        <rFont val="Arial"/>
        <family val="2"/>
      </rPr>
      <t xml:space="preserve">
I punkten ingår förvaltningens IT-utrusning för kontrollen. Förvaltning, drift och utveckling av IT-system omfattas. I detta ingår också den avskrivningskostnad som systembyggnaden medför efter att systemet tagits i drift.</t>
    </r>
  </si>
  <si>
    <t>Det är även möjligt att ta med utveckling i befintliga system som är nödvändig för att upprätthålla funktionaliteten i systemen. Modern och effektiv kontroll kräver idag IT-stöd och kostnader för sådan utveckling måste därför anses härröra från de offentliga kontrollerna i fråga.
(EU:s kontrollförordning (EU) 2017/62, artikel 81b)</t>
  </si>
  <si>
    <r>
      <rPr>
        <b/>
        <sz val="10"/>
        <color theme="1"/>
        <rFont val="Arial"/>
        <family val="2"/>
      </rPr>
      <t>Lokalkostnader och utrustning</t>
    </r>
    <r>
      <rPr>
        <sz val="10"/>
        <color theme="1"/>
        <rFont val="Arial"/>
        <family val="2"/>
      </rPr>
      <t xml:space="preserve">
I punkten ingår förvaltningens lokalkostnader och utrustning avseende kontrollen. Försäkringar, underhåll, räntekostnader och avskrivningar omfattas också. </t>
    </r>
  </si>
  <si>
    <r>
      <rPr>
        <b/>
        <sz val="10"/>
        <color theme="1"/>
        <rFont val="Arial"/>
        <family val="2"/>
      </rPr>
      <t>Övriga löner</t>
    </r>
    <r>
      <rPr>
        <sz val="10"/>
        <color theme="1"/>
        <rFont val="Arial"/>
        <family val="2"/>
      </rPr>
      <t xml:space="preserve">
Löner till övrig personal, inklusive stödpersonal och administrativ personal, som medverkar i den offentliga kontrollen samt socialförsäkrings- och pensionsavgifter och försäkringskostnader för personalen. </t>
    </r>
  </si>
  <si>
    <r>
      <rPr>
        <b/>
        <sz val="10"/>
        <color theme="1"/>
        <rFont val="Arial"/>
        <family val="2"/>
      </rPr>
      <t>Utbildning</t>
    </r>
    <r>
      <rPr>
        <sz val="10"/>
        <color theme="1"/>
        <rFont val="Arial"/>
        <family val="2"/>
      </rPr>
      <t xml:space="preserve">
Kostnader för </t>
    </r>
    <r>
      <rPr>
        <sz val="10"/>
        <rFont val="Arial"/>
        <family val="2"/>
      </rPr>
      <t>förvaltningens</t>
    </r>
    <r>
      <rPr>
        <sz val="10"/>
        <color theme="1"/>
        <rFont val="Arial"/>
        <family val="2"/>
      </rPr>
      <t xml:space="preserve"> utbildning av den personal som medverkar i den offentliga kontrollen, med undantag för den utbildning som krävs för att erhålla den kompetens som krävs för att vara anställd hos de behöriga myndigheterna. </t>
    </r>
  </si>
  <si>
    <t>Avgifter för kurser etc som inte är specifikt riktade till personalen i livsmedelskontrollen. 
(EU:s kontrollförordning (EU) 2017/62, artikel 81e)</t>
  </si>
  <si>
    <r>
      <rPr>
        <b/>
        <sz val="10"/>
        <color theme="1"/>
        <rFont val="Arial"/>
        <family val="2"/>
      </rPr>
      <t>Transportmedel och kommunikation</t>
    </r>
    <r>
      <rPr>
        <sz val="10"/>
        <color theme="1"/>
        <rFont val="Arial"/>
        <family val="2"/>
      </rPr>
      <t xml:space="preserve">
Drivmedel, fordonsskatt, leasing/hyra av bilar, trängselskatt, övriga kostnader för transportmedel som förvaltningen budgetar/faktureras för. Här ingår också porto, telefoni, IT- och datakommunikation som förvaltningen budgeterar/faktureras för. </t>
    </r>
  </si>
  <si>
    <t>(EU:s kontrollförordning (EU) 2017/62, artikel 81c)</t>
  </si>
  <si>
    <r>
      <t xml:space="preserve">Summa för </t>
    </r>
    <r>
      <rPr>
        <i/>
        <sz val="10"/>
        <color theme="1"/>
        <rFont val="Arial"/>
        <family val="2"/>
      </rPr>
      <t>Övriga löner</t>
    </r>
  </si>
  <si>
    <r>
      <t xml:space="preserve">Summa för </t>
    </r>
    <r>
      <rPr>
        <i/>
        <sz val="10"/>
        <color theme="1"/>
        <rFont val="Arial"/>
        <family val="2"/>
      </rPr>
      <t>Nämndens kostnader</t>
    </r>
  </si>
  <si>
    <r>
      <t xml:space="preserve">Summa för </t>
    </r>
    <r>
      <rPr>
        <i/>
        <sz val="10"/>
        <color theme="1"/>
        <rFont val="Arial"/>
        <family val="2"/>
      </rPr>
      <t>Lokalkostnader och utrustning</t>
    </r>
  </si>
  <si>
    <r>
      <t xml:space="preserve">Summa </t>
    </r>
    <r>
      <rPr>
        <i/>
        <sz val="10"/>
        <color theme="1"/>
        <rFont val="Arial"/>
        <family val="2"/>
      </rPr>
      <t>IT-utrustning</t>
    </r>
  </si>
  <si>
    <r>
      <t xml:space="preserve">Summa för </t>
    </r>
    <r>
      <rPr>
        <i/>
        <sz val="10"/>
        <color theme="1"/>
        <rFont val="Arial"/>
        <family val="2"/>
      </rPr>
      <t>Kontorsmaterial och skyddsutrustning</t>
    </r>
  </si>
  <si>
    <r>
      <t xml:space="preserve">Summa för </t>
    </r>
    <r>
      <rPr>
        <i/>
        <sz val="10"/>
        <color theme="1"/>
        <rFont val="Arial"/>
        <family val="2"/>
      </rPr>
      <t>Transportmedel och kommunikation</t>
    </r>
  </si>
  <si>
    <r>
      <t xml:space="preserve">Summa för </t>
    </r>
    <r>
      <rPr>
        <i/>
        <sz val="10"/>
        <color theme="1"/>
        <rFont val="Arial"/>
        <family val="2"/>
      </rPr>
      <t>Utbildning</t>
    </r>
  </si>
  <si>
    <t>På den här fliken beräknas förvaltningens gemensamma kostnader, som till exempel lokalkostnader och förbrukningsmaterial. Om du har dessa uppgifter specificerat på livsmedelskontrollen fyller du i det på nästa flik istället. Det är viktigt att du inte fyller i samma kostnader på båda flikar. Ibland hanteras förvaltningens gemensamma kostnader centralt i kommunen och belastar inte den egna budgeten. Hör i så fall med ekonomiavdelningen för att få fram posterna. Går det inte att få få fram kostnaderna kan de istället uppskattas. 
De gemensamma kostnaderna divideras med förvaltningens samtliga handläggare och multipliceras på nästa flik med antalet årsarbetskrafter inom livsmedelskontrollen. Beloppet som förs över till nästa flik motsvarar alltså livsmedelskontrollens andel av förvaltningens kostnader. 
De kostnader som föreslås tas med nedan är baserat på EU:s kontrollförordning (EU) 2017/625. Det är viktigt att komma ihåg att kostnaderna måste härröra från de offentliga kontrollerna och att det är rimligt att vara restriktiv i tolkningen kring vilka kostnader som inkluderas.</t>
  </si>
  <si>
    <t xml:space="preserve">
(EU:s kontrollförordning (EU) 2017/62, artikel 81b)</t>
  </si>
  <si>
    <t>Motsvarar livsmedelskontrollens andel av nämndens kostnader.
(EU:s kontrollförordning (EU) 2017/62, artikel 81a)</t>
  </si>
  <si>
    <t>Kostnad</t>
  </si>
  <si>
    <t>(EU:s kontrollförordning (EU) 2017/62, artikel 81a)</t>
  </si>
  <si>
    <t>Detta är de kostnader per handläggare som förs över till nästa steg</t>
  </si>
  <si>
    <r>
      <rPr>
        <b/>
        <sz val="10"/>
        <color theme="1"/>
        <rFont val="Arial"/>
        <family val="2"/>
        <scheme val="major"/>
      </rPr>
      <t xml:space="preserve">Övriga löner
</t>
    </r>
    <r>
      <rPr>
        <sz val="10"/>
        <color theme="1"/>
        <rFont val="Arial"/>
        <family val="2"/>
        <scheme val="major"/>
      </rPr>
      <t xml:space="preserve">Löner till övrig personal, inklusive stödpersonal och administrativ personal, som medverkar i den offentliga kontrollen samt socialförsäkrings- och pensionsavgifter och försäkringskostnader för personalen. </t>
    </r>
  </si>
  <si>
    <t>(EU:s kontrollförordning (EU) 2017/62, artikel 81b)</t>
  </si>
  <si>
    <r>
      <rPr>
        <b/>
        <sz val="10"/>
        <color theme="1"/>
        <rFont val="Arial"/>
        <family val="2"/>
      </rPr>
      <t>Kontorsmaterial och skyddsutrustning</t>
    </r>
    <r>
      <rPr>
        <sz val="10"/>
        <color theme="1"/>
        <rFont val="Arial"/>
        <family val="2"/>
      </rPr>
      <t xml:space="preserve">
Avser datorer, telefoner, i-pads, böcker, tryckmaterial, kontorsmaterial, tidningar, elektronisk media, prenumerationer, laboratoriematerial, arbetskläder, skyddsmaterial etc. som förvaltningen budgeterar/faktureras för.</t>
    </r>
  </si>
  <si>
    <r>
      <rPr>
        <b/>
        <sz val="10"/>
        <color theme="1"/>
        <rFont val="Arial"/>
        <family val="2"/>
      </rPr>
      <t xml:space="preserve">Utbildning
</t>
    </r>
    <r>
      <rPr>
        <sz val="10"/>
        <color theme="1"/>
        <rFont val="Arial"/>
        <family val="2"/>
      </rPr>
      <t xml:space="preserve">Kostnader för förvaltningens utbildning av den personal som medverkar i den offentliga kontrollen, med undantag för den utbildning som krävs för att erhålla den kompetens som krävs för att vara anställd hos de behöriga myndigheterna. </t>
    </r>
  </si>
  <si>
    <t>Här anges avgifter för kurser etc som  är specifikt riktade till personalen i livsmedelskontrollen. 
(EU:s kontrollförordning (EU) 2017/62, artikel 81e)</t>
  </si>
  <si>
    <r>
      <rPr>
        <b/>
        <sz val="10"/>
        <color theme="1"/>
        <rFont val="Arial"/>
        <family val="2"/>
      </rPr>
      <t>Resor</t>
    </r>
    <r>
      <rPr>
        <sz val="10"/>
        <color theme="1"/>
        <rFont val="Arial"/>
        <family val="2"/>
      </rPr>
      <t xml:space="preserve">
Kostnader för resor och därmed förbundna traktamenten för den personal som medverkar i den offentliga kontrollen.  </t>
    </r>
  </si>
  <si>
    <t>(EU:s kontrollförordning (EU) 2017/62, artikel 81f)</t>
  </si>
  <si>
    <t>Livsmedelkontrollens egna kostnader</t>
  </si>
  <si>
    <t xml:space="preserve">Under denna flik räknar du fram livsmedelskontrollens specifika kostnader. Livsmedelskontrollens andel av de förvaltningsgemensamma kostnaderna förs över från föregående flik och anges i kolumn C. Vet du istället livsmedelkonstrollens specifika kostnader fyller du istället i under kolumn D. Samma kostnad ska inte uppges på båda flikarna. 
De gemensamma kostnaderna som förts över från föregående flik har divideras med förvaltningens samtliga handläggare och därefter multiplicerats med antalet årsarbetskrafter inom livsmedelskontrollen för att få fram livsmedelskontrollens andel av kostnaden. 
Du kan bara fylla i de vitmarkerade fälten. Att de ibland enbart står i kolum E under total kostnad är för att kostnaden till sin karaktär enbart kan vara en specifik kostnad för livsmedelskontrollen och inte kan vara en förvaltningsgemensam kostnad. </t>
  </si>
  <si>
    <r>
      <rPr>
        <b/>
        <sz val="10"/>
        <color theme="1"/>
        <rFont val="Arial"/>
        <family val="2"/>
      </rPr>
      <t>Provtagning</t>
    </r>
    <r>
      <rPr>
        <sz val="10"/>
        <color theme="1"/>
        <rFont val="Arial"/>
        <family val="2"/>
      </rPr>
      <t xml:space="preserve">
Livsmedelskontrollens kostnader för provtagning och för laboratorieanalys, laboratorietestning och laboratoriediagnostik som officiella laboratorier tar ut för dessa uppgifter. </t>
    </r>
  </si>
  <si>
    <t xml:space="preserve"> (EU:s kontrollförordning (EU) 2017/62, artikel 81g)</t>
  </si>
  <si>
    <r>
      <rPr>
        <b/>
        <sz val="10"/>
        <rFont val="Arial"/>
        <family val="2"/>
      </rPr>
      <t xml:space="preserve">Kommunbidrag
</t>
    </r>
    <r>
      <rPr>
        <sz val="10"/>
        <rFont val="Arial"/>
        <family val="2"/>
      </rPr>
      <t xml:space="preserve">Avdrag för anslagsfinansiering/kommunbidrag (kr)
</t>
    </r>
  </si>
  <si>
    <r>
      <t xml:space="preserve">Kommunbidrag
</t>
    </r>
    <r>
      <rPr>
        <sz val="10"/>
        <rFont val="Arial"/>
        <family val="2"/>
      </rPr>
      <t>Andelanslagsfinsiering/kommunbidrag av kostnader (%)</t>
    </r>
  </si>
  <si>
    <t xml:space="preserve">Här anger du om din kommun valt att göra någon specifik kommunsatsning, som till exempel att finansiera ett antal tjänster för fuskkontroll genom skattemedel eller en servicetelefon. Dessa kostnader måste dras av från kontrollens kostnader för att uträkningen ska stämma. Finns ingen sådan satsning fyller du inte i rutorna.  </t>
  </si>
  <si>
    <t>Timavgift offentlig kontroll och annan offentlig verksamhet (kr/tim kontrolltid)</t>
  </si>
  <si>
    <r>
      <rPr>
        <b/>
        <sz val="10"/>
        <color theme="1"/>
        <rFont val="Arial"/>
        <family val="2"/>
        <scheme val="major"/>
      </rPr>
      <t>Löner (livsmedelsinspektörer)</t>
    </r>
    <r>
      <rPr>
        <sz val="10"/>
        <color theme="1"/>
        <rFont val="Arial"/>
        <family val="2"/>
        <scheme val="major"/>
      </rPr>
      <t xml:space="preserve">
Livsmedelsinspektörernas lönekostnader inklusive PO-tillägg </t>
    </r>
  </si>
  <si>
    <r>
      <rPr>
        <b/>
        <sz val="10"/>
        <color theme="1"/>
        <rFont val="Arial"/>
        <family val="2"/>
      </rPr>
      <t xml:space="preserve">Kontorsmaterial och skyddsutrustning
</t>
    </r>
    <r>
      <rPr>
        <sz val="10"/>
        <color theme="1"/>
        <rFont val="Arial"/>
        <family val="2"/>
      </rPr>
      <t>Avser datore</t>
    </r>
    <r>
      <rPr>
        <sz val="10"/>
        <rFont val="Arial"/>
        <family val="2"/>
      </rPr>
      <t>r, telefoner, i-pads,</t>
    </r>
    <r>
      <rPr>
        <sz val="10"/>
        <color theme="1"/>
        <rFont val="Arial"/>
        <family val="2"/>
      </rPr>
      <t xml:space="preserve"> böcker, tryckmaterial, kontorsmaterial, tidningar, elektronisk media, prenumerationer, laboratoriematerial, arbetskläder, skyddsmaterial etc. som förvaltningen budgeterar/faktureras för.
</t>
    </r>
  </si>
  <si>
    <r>
      <t xml:space="preserve">Här anger du löner till övrig personal som härrör till livsmedelskontrollen. I kolumn C har kostnader förts över från föregående flik och anger personal som arbetar för hela förvaltningen (t ex administratörer) och i kolumn D anger du kostnaden för den övriga personal som enbart arbetar med livsmedelskontrollen. </t>
    </r>
    <r>
      <rPr>
        <i/>
        <sz val="10"/>
        <rFont val="Arial"/>
        <family val="2"/>
      </rPr>
      <t xml:space="preserve">Detta gäller till exempel om ni har en livsmedelschef eller administrativ personal som </t>
    </r>
    <r>
      <rPr>
        <b/>
        <i/>
        <sz val="10"/>
        <rFont val="Arial"/>
        <family val="2"/>
      </rPr>
      <t>enbart</t>
    </r>
    <r>
      <rPr>
        <i/>
        <sz val="10"/>
        <rFont val="Arial"/>
        <family val="2"/>
      </rPr>
      <t xml:space="preserve"> arbetar med livsmedelskontroll. </t>
    </r>
    <r>
      <rPr>
        <i/>
        <sz val="10"/>
        <color rgb="FFFF0000"/>
        <rFont val="Arial"/>
        <family val="2"/>
      </rPr>
      <t xml:space="preserve">
</t>
    </r>
    <r>
      <rPr>
        <i/>
        <sz val="10"/>
        <color theme="1"/>
        <rFont val="Arial"/>
        <family val="2"/>
      </rPr>
      <t xml:space="preserve">
(EU:s kontrollförordning (EU) 2017/62, artikel 81a)</t>
    </r>
  </si>
  <si>
    <t>Underlag för att beräkna timavgift för</t>
  </si>
  <si>
    <t>kommunala taxor avseende livsmedel</t>
  </si>
  <si>
    <r>
      <rPr>
        <b/>
        <sz val="10"/>
        <rFont val="Arial"/>
        <family val="2"/>
      </rPr>
      <t xml:space="preserve">5. </t>
    </r>
    <r>
      <rPr>
        <sz val="10"/>
        <rFont val="Arial"/>
        <family val="2"/>
      </rPr>
      <t xml:space="preserve">Här får du sammanställningen av timavgiften för livsmedelskontroll. </t>
    </r>
  </si>
  <si>
    <r>
      <rPr>
        <b/>
        <sz val="10"/>
        <rFont val="Arial"/>
        <family val="2"/>
      </rPr>
      <t xml:space="preserve">4. </t>
    </r>
    <r>
      <rPr>
        <sz val="10"/>
        <rFont val="Arial"/>
        <family val="2"/>
      </rPr>
      <t xml:space="preserve">Under denna flik räknar du fram livsmedelskontrollens specifika kostnader. Livsmedelskontrollens andel av de förvaltningsgemensamma kostnaderna förs över från föregående flik.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</si>
</sst>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00\ _k_r_-;\-* #,##0.00\ _k_r_-;_-* &quot;-&quot;??\ _k_r_-;_-@_-"/>
    <numFmt numFmtId="165" formatCode="#,##0\ &quot;kr&quot;"/>
    <numFmt numFmtId="166" formatCode="#,##0;\-#,##0;"/>
    <numFmt numFmtId="167" formatCode="_-* #,##0\ _k_r_-;\-* #,##0\ _k_r_-;_-* &quot;-&quot;??\ _k_r_-;_-@_-"/>
    <numFmt numFmtId="168" formatCode="#,##0\ &quot;kr&quot;;\-#,##0\ &quot;kr&quot;;"/>
    <numFmt numFmtId="169" formatCode="#,##0&quot; tim&quot;;\-#,##0&quot; tim&quot;;"/>
    <numFmt numFmtId="170" formatCode="_-0%\ _k_r_-;\-0%\ _k_r_-;_-* &quot;-&quot;??\ _k_r_-;_-@_-"/>
    <numFmt numFmtId="171" formatCode="#,##0&quot; tim&quot;"/>
    <numFmt numFmtId="172" formatCode="_-#,##0&quot; tim&quot;\ _k_r_-;\-#,##0&quot; tim&quot;\ _k_r_-;_-* &quot;-&quot;??\ _k_r_-;_-@_-"/>
    <numFmt numFmtId="173" formatCode=";;;"/>
    <numFmt numFmtId="174" formatCode="#,##0;\-#,##0;;"/>
  </numFmts>
  <fonts count="45">
    <font>
      <sz val="10"/>
      <color theme="1"/>
      <name val="Arial"/>
      <family val="2"/>
    </font>
    <font>
      <sz val="10"/>
      <name val="Arial"/>
      <family val="2"/>
    </font>
    <font>
      <b/>
      <sz val="10"/>
      <color indexed="8"/>
      <name val="Arial"/>
      <family val="2"/>
    </font>
    <font>
      <b/>
      <sz val="10"/>
      <name val="Arial"/>
      <family val="2"/>
    </font>
    <font>
      <sz val="10"/>
      <color theme="1"/>
      <name val="Arial"/>
      <family val="2"/>
    </font>
    <font>
      <sz val="10"/>
      <color theme="1"/>
      <name val="Brödtext"/>
      <family val="2"/>
    </font>
    <font>
      <u/>
      <sz val="10"/>
      <color theme="10"/>
      <name val="Brödtext"/>
      <family val="2"/>
    </font>
    <font>
      <sz val="10"/>
      <color rgb="FFFF0000"/>
      <name val="Arial"/>
      <family val="2"/>
    </font>
    <font>
      <i/>
      <sz val="10"/>
      <color theme="1"/>
      <name val="Arial"/>
      <family val="2"/>
    </font>
    <font>
      <sz val="11"/>
      <color theme="1"/>
      <name val="Arial"/>
      <family val="2"/>
    </font>
    <font>
      <b/>
      <sz val="11"/>
      <color theme="1"/>
      <name val="Arial"/>
      <family val="2"/>
    </font>
    <font>
      <b/>
      <sz val="16"/>
      <color theme="1"/>
      <name val="Arial"/>
      <family val="2"/>
    </font>
    <font>
      <b/>
      <sz val="12"/>
      <color theme="1"/>
      <name val="Brödtext"/>
    </font>
    <font>
      <b/>
      <sz val="10"/>
      <color theme="1"/>
      <name val="Brödtext"/>
    </font>
    <font>
      <i/>
      <sz val="12"/>
      <color theme="1"/>
      <name val="Arial"/>
      <family val="2"/>
    </font>
    <font>
      <b/>
      <sz val="10"/>
      <color theme="1"/>
      <name val="Arial"/>
      <family val="2"/>
    </font>
    <font>
      <sz val="10"/>
      <color theme="1"/>
      <name val="Arial"/>
      <family val="2"/>
      <scheme val="major"/>
    </font>
    <font>
      <b/>
      <sz val="12"/>
      <color theme="1"/>
      <name val="Arial"/>
      <family val="2"/>
    </font>
    <font>
      <sz val="10"/>
      <color theme="5"/>
      <name val="Arial"/>
      <family val="2"/>
    </font>
    <font>
      <i/>
      <sz val="12"/>
      <color theme="1"/>
      <name val="Brödtext"/>
    </font>
    <font>
      <sz val="11"/>
      <color rgb="FFFF0000"/>
      <name val="Arial"/>
      <family val="2"/>
    </font>
    <font>
      <sz val="9"/>
      <color rgb="FFFF0000"/>
      <name val="Arial"/>
      <family val="2"/>
    </font>
    <font>
      <sz val="10"/>
      <color theme="1"/>
      <name val="Brödtext"/>
    </font>
    <font>
      <i/>
      <sz val="10"/>
      <color theme="1"/>
      <name val="Brödtext"/>
    </font>
    <font>
      <b/>
      <sz val="14"/>
      <color theme="1"/>
      <name val="Arial"/>
      <family val="2"/>
    </font>
    <font>
      <b/>
      <sz val="14"/>
      <color theme="1"/>
      <name val="Brödtext"/>
    </font>
    <font>
      <b/>
      <sz val="11"/>
      <color theme="1"/>
      <name val="Brödtext"/>
    </font>
    <font>
      <i/>
      <sz val="11"/>
      <color theme="1"/>
      <name val="Brödtext"/>
    </font>
    <font>
      <b/>
      <sz val="10"/>
      <color theme="1"/>
      <name val="Arial"/>
      <family val="2"/>
      <scheme val="major"/>
    </font>
    <font>
      <sz val="28"/>
      <color theme="1"/>
      <name val="Arial"/>
      <family val="2"/>
    </font>
    <font>
      <i/>
      <sz val="12"/>
      <name val="Brödtext"/>
    </font>
    <font>
      <b/>
      <sz val="14"/>
      <name val="Arial"/>
      <family val="2"/>
    </font>
    <font>
      <b/>
      <sz val="10"/>
      <name val="Brödtext"/>
    </font>
    <font>
      <i/>
      <sz val="10"/>
      <name val="Brödtext"/>
    </font>
    <font>
      <i/>
      <sz val="11"/>
      <name val="Brödtext"/>
    </font>
    <font>
      <b/>
      <sz val="10"/>
      <color rgb="FFFF0000"/>
      <name val="Arial"/>
      <family val="2"/>
    </font>
    <font>
      <i/>
      <sz val="10"/>
      <color rgb="FFFF0000"/>
      <name val="Arial"/>
      <family val="2"/>
    </font>
    <font>
      <sz val="14"/>
      <name val="Arial"/>
      <family val="2"/>
    </font>
    <font>
      <sz val="12"/>
      <name val="Brödtext"/>
    </font>
    <font>
      <sz val="12"/>
      <name val="Arial"/>
      <family val="2"/>
    </font>
    <font>
      <sz val="12"/>
      <color theme="1"/>
      <name val="Arial"/>
      <family val="2"/>
    </font>
    <font>
      <b/>
      <sz val="11"/>
      <name val="Arial"/>
      <family val="2"/>
    </font>
    <font>
      <i/>
      <sz val="10"/>
      <name val="Arial"/>
      <family val="2"/>
    </font>
    <font>
      <b/>
      <i/>
      <sz val="10"/>
      <name val="Arial"/>
      <family val="2"/>
    </font>
    <font>
      <i/>
      <sz val="11"/>
      <name val="Arial"/>
      <family val="2"/>
    </font>
  </fonts>
  <fills count="7">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99CCFF"/>
        <bgColor indexed="64"/>
      </patternFill>
    </fill>
    <fill>
      <patternFill patternType="solid">
        <fgColor theme="4" tint="0.79998168889431442"/>
        <bgColor indexed="64"/>
      </patternFill>
    </fill>
    <fill>
      <patternFill patternType="solid">
        <fgColor rgb="FFE2EFDA"/>
        <bgColor indexed="64"/>
      </patternFill>
    </fill>
  </fills>
  <borders count="45">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1"/>
      </top>
      <bottom style="thin">
        <color theme="0" tint="-0.24994659260841701"/>
      </bottom>
      <diagonal/>
    </border>
    <border>
      <left style="thin">
        <color theme="0" tint="-0.24994659260841701"/>
      </left>
      <right style="thin">
        <color theme="0" tint="-0.24994659260841701"/>
      </right>
      <top style="thin">
        <color theme="1"/>
      </top>
      <bottom style="thin">
        <color theme="0" tint="-0.24994659260841701"/>
      </bottom>
      <diagonal/>
    </border>
    <border>
      <left style="thin">
        <color theme="0" tint="-0.34998626667073579"/>
      </left>
      <right/>
      <top style="thin">
        <color theme="0" tint="-0.34998626667073579"/>
      </top>
      <bottom/>
      <diagonal/>
    </border>
    <border>
      <left style="thin">
        <color theme="0" tint="-0.249977111117893"/>
      </left>
      <right style="thin">
        <color theme="0" tint="-0.34998626667073579"/>
      </right>
      <top style="thin">
        <color theme="0" tint="-0.34998626667073579"/>
      </top>
      <bottom style="thin">
        <color theme="0" tint="-0.249977111117893"/>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249977111117893"/>
      </left>
      <right style="medium">
        <color indexed="64"/>
      </right>
      <top style="thin">
        <color theme="0" tint="-0.249977111117893"/>
      </top>
      <bottom style="thin">
        <color theme="0" tint="-0.249977111117893"/>
      </bottom>
      <diagonal/>
    </border>
    <border>
      <left/>
      <right style="medium">
        <color indexed="64"/>
      </right>
      <top style="thin">
        <color theme="0" tint="-0.249977111117893"/>
      </top>
      <bottom style="thin">
        <color theme="0" tint="-0.249977111117893"/>
      </bottom>
      <diagonal/>
    </border>
    <border>
      <left style="thin">
        <color theme="0" tint="-0.24994659260841701"/>
      </left>
      <right style="thin">
        <color theme="0" tint="-0.24994659260841701"/>
      </right>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top/>
      <bottom/>
      <diagonal/>
    </border>
    <border>
      <left/>
      <right style="thin">
        <color theme="0" tint="-0.34998626667073579"/>
      </right>
      <top/>
      <bottom/>
      <diagonal/>
    </border>
    <border>
      <left style="thin">
        <color theme="0" tint="-0.34998626667073579"/>
      </left>
      <right style="thin">
        <color theme="0" tint="-0.34998626667073579"/>
      </right>
      <top style="thin">
        <color theme="0" tint="-0.34998626667073579"/>
      </top>
      <bottom/>
      <diagonal/>
    </border>
    <border>
      <left style="thin">
        <color theme="0" tint="-0.249977111117893"/>
      </left>
      <right/>
      <top/>
      <bottom style="thin">
        <color theme="0" tint="-0.249977111117893"/>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right style="thin">
        <color theme="0" tint="-0.34998626667073579"/>
      </right>
      <top style="thin">
        <color theme="0" tint="-0.34998626667073579"/>
      </top>
      <bottom/>
      <diagonal/>
    </border>
    <border>
      <left style="thin">
        <color theme="0" tint="-0.24994659260841701"/>
      </left>
      <right/>
      <top style="thin">
        <color theme="0" tint="-0.24994659260841701"/>
      </top>
      <bottom/>
      <diagonal/>
    </border>
    <border>
      <left/>
      <right/>
      <top/>
      <bottom style="thin">
        <color theme="0" tint="-0.24994659260841701"/>
      </bottom>
      <diagonal/>
    </border>
    <border>
      <left/>
      <right style="thin">
        <color theme="0" tint="-0.249977111117893"/>
      </right>
      <top/>
      <bottom style="thin">
        <color theme="0" tint="-0.24994659260841701"/>
      </bottom>
      <diagonal/>
    </border>
    <border>
      <left style="thin">
        <color theme="0" tint="-0.24994659260841701"/>
      </left>
      <right style="medium">
        <color auto="1"/>
      </right>
      <top style="thin">
        <color theme="0" tint="-0.249977111117893"/>
      </top>
      <bottom style="thin">
        <color theme="0" tint="-0.24994659260841701"/>
      </bottom>
      <diagonal/>
    </border>
    <border>
      <left/>
      <right style="thin">
        <color theme="0" tint="-0.249977111117893"/>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theme="0" tint="-0.24994659260841701"/>
      </right>
      <top/>
      <bottom/>
      <diagonal/>
    </border>
  </borders>
  <cellStyleXfs count="4">
    <xf numFmtId="0" fontId="0" fillId="0" borderId="0"/>
    <xf numFmtId="0" fontId="6" fillId="0" borderId="0" applyNumberFormat="0" applyFill="0" applyBorder="0" applyAlignment="0" applyProtection="0"/>
    <xf numFmtId="9" fontId="5" fillId="0" borderId="0" applyFont="0" applyFill="0" applyBorder="0" applyAlignment="0" applyProtection="0"/>
    <xf numFmtId="164" fontId="5" fillId="0" borderId="0" applyFont="0" applyFill="0" applyBorder="0" applyAlignment="0" applyProtection="0"/>
  </cellStyleXfs>
  <cellXfs count="260">
    <xf numFmtId="0" fontId="0" fillId="0" borderId="0" xfId="0"/>
    <xf numFmtId="0" fontId="0" fillId="0" borderId="0" xfId="0"/>
    <xf numFmtId="0" fontId="0" fillId="0" borderId="0" xfId="0" applyAlignment="1">
      <alignment horizontal="left"/>
    </xf>
    <xf numFmtId="0" fontId="7" fillId="0" borderId="0" xfId="0" applyFont="1"/>
    <xf numFmtId="0" fontId="0" fillId="0" borderId="0" xfId="0" applyFill="1" applyAlignment="1">
      <alignment horizontal="left"/>
    </xf>
    <xf numFmtId="14" fontId="0" fillId="0" borderId="12" xfId="0" applyNumberFormat="1" applyFill="1" applyBorder="1" applyAlignment="1" applyProtection="1">
      <alignment horizontal="left"/>
      <protection locked="0"/>
    </xf>
    <xf numFmtId="0" fontId="0" fillId="0" borderId="12" xfId="0" applyFill="1" applyBorder="1" applyAlignment="1" applyProtection="1">
      <alignment horizontal="left"/>
      <protection locked="0"/>
    </xf>
    <xf numFmtId="0" fontId="0" fillId="0" borderId="13" xfId="0" applyBorder="1"/>
    <xf numFmtId="0" fontId="0" fillId="0" borderId="0" xfId="0" applyBorder="1"/>
    <xf numFmtId="167" fontId="4" fillId="0" borderId="11" xfId="3" applyNumberFormat="1" applyFont="1" applyFill="1" applyBorder="1" applyProtection="1">
      <protection locked="0"/>
    </xf>
    <xf numFmtId="0" fontId="8" fillId="0" borderId="0" xfId="0" applyFont="1"/>
    <xf numFmtId="0" fontId="7" fillId="0" borderId="13" xfId="0" applyFont="1" applyBorder="1"/>
    <xf numFmtId="0" fontId="7" fillId="0" borderId="0" xfId="0" applyFont="1" applyBorder="1"/>
    <xf numFmtId="0" fontId="0" fillId="0" borderId="14" xfId="0" applyFill="1" applyBorder="1" applyProtection="1">
      <protection locked="0"/>
    </xf>
    <xf numFmtId="3" fontId="0" fillId="0" borderId="11" xfId="0" applyNumberFormat="1" applyFill="1" applyBorder="1" applyAlignment="1" applyProtection="1">
      <alignment vertical="top"/>
      <protection locked="0"/>
    </xf>
    <xf numFmtId="0" fontId="6" fillId="2" borderId="0" xfId="1" applyFill="1" applyAlignment="1">
      <alignment horizontal="right"/>
    </xf>
    <xf numFmtId="0" fontId="9" fillId="2" borderId="0" xfId="0" applyFont="1" applyFill="1" applyProtection="1"/>
    <xf numFmtId="0" fontId="0" fillId="0" borderId="0" xfId="0" applyProtection="1"/>
    <xf numFmtId="0" fontId="10" fillId="2" borderId="0" xfId="0" applyFont="1" applyFill="1" applyProtection="1"/>
    <xf numFmtId="0" fontId="0" fillId="2" borderId="0" xfId="0" applyFont="1" applyFill="1" applyProtection="1"/>
    <xf numFmtId="0" fontId="0" fillId="0" borderId="0" xfId="0" applyAlignment="1" applyProtection="1">
      <alignment horizontal="left" vertical="top" wrapText="1"/>
    </xf>
    <xf numFmtId="0" fontId="11" fillId="0" borderId="0" xfId="0" applyFont="1" applyAlignment="1" applyProtection="1">
      <alignment horizontal="left"/>
    </xf>
    <xf numFmtId="0" fontId="0" fillId="2" borderId="0" xfId="0" applyFill="1" applyProtection="1"/>
    <xf numFmtId="0" fontId="8" fillId="2" borderId="0" xfId="0" applyFont="1" applyFill="1" applyProtection="1"/>
    <xf numFmtId="0" fontId="6" fillId="2" borderId="0" xfId="1" applyFill="1" applyAlignment="1" applyProtection="1">
      <alignment horizontal="left"/>
    </xf>
    <xf numFmtId="0" fontId="12" fillId="2" borderId="0" xfId="0" applyFont="1" applyFill="1" applyProtection="1"/>
    <xf numFmtId="0" fontId="13" fillId="2" borderId="0" xfId="0" applyFont="1" applyFill="1" applyProtection="1"/>
    <xf numFmtId="0" fontId="7" fillId="2" borderId="0" xfId="0" applyFont="1" applyFill="1" applyProtection="1"/>
    <xf numFmtId="9" fontId="0" fillId="2" borderId="0" xfId="0" applyNumberFormat="1" applyFill="1" applyProtection="1"/>
    <xf numFmtId="165" fontId="0" fillId="2" borderId="0" xfId="0" applyNumberFormat="1" applyFill="1" applyProtection="1"/>
    <xf numFmtId="0" fontId="14" fillId="2" borderId="0" xfId="0" applyFont="1" applyFill="1" applyProtection="1"/>
    <xf numFmtId="0" fontId="0" fillId="2" borderId="0" xfId="0" applyFill="1" applyAlignment="1" applyProtection="1"/>
    <xf numFmtId="0" fontId="0" fillId="2" borderId="0" xfId="0" applyFill="1" applyAlignment="1" applyProtection="1">
      <alignment wrapText="1"/>
    </xf>
    <xf numFmtId="166" fontId="0" fillId="2" borderId="0" xfId="0" applyNumberFormat="1" applyFill="1" applyProtection="1"/>
    <xf numFmtId="0" fontId="0" fillId="2" borderId="0" xfId="0" applyFill="1" applyBorder="1" applyProtection="1"/>
    <xf numFmtId="0" fontId="12" fillId="0" borderId="0" xfId="0" applyFont="1" applyFill="1" applyProtection="1"/>
    <xf numFmtId="166" fontId="0" fillId="0" borderId="0" xfId="0" applyNumberFormat="1" applyFill="1" applyBorder="1" applyProtection="1"/>
    <xf numFmtId="0" fontId="0" fillId="0" borderId="0" xfId="0" applyFill="1" applyProtection="1"/>
    <xf numFmtId="0" fontId="8" fillId="2" borderId="0" xfId="0" applyFont="1" applyFill="1" applyAlignment="1" applyProtection="1">
      <alignment vertical="top"/>
    </xf>
    <xf numFmtId="0" fontId="18" fillId="2" borderId="0" xfId="0" applyFont="1" applyFill="1" applyProtection="1"/>
    <xf numFmtId="0" fontId="18" fillId="2" borderId="0" xfId="0" applyFont="1" applyFill="1" applyAlignment="1" applyProtection="1">
      <alignment vertical="top" wrapText="1"/>
    </xf>
    <xf numFmtId="0" fontId="20" fillId="2" borderId="0" xfId="0" applyFont="1" applyFill="1" applyProtection="1"/>
    <xf numFmtId="0" fontId="0" fillId="3" borderId="12" xfId="0" applyFill="1" applyBorder="1"/>
    <xf numFmtId="0" fontId="0" fillId="3" borderId="0" xfId="0" applyFill="1"/>
    <xf numFmtId="0" fontId="0" fillId="0" borderId="0" xfId="0" applyFill="1" applyAlignment="1" applyProtection="1"/>
    <xf numFmtId="9" fontId="21" fillId="0" borderId="0" xfId="0" applyNumberFormat="1" applyFont="1" applyProtection="1"/>
    <xf numFmtId="0" fontId="0" fillId="4" borderId="1" xfId="0" applyFill="1" applyBorder="1" applyAlignment="1" applyProtection="1"/>
    <xf numFmtId="0" fontId="0" fillId="4" borderId="2" xfId="0" applyFill="1" applyBorder="1" applyAlignment="1" applyProtection="1"/>
    <xf numFmtId="0" fontId="0" fillId="4" borderId="3" xfId="0" applyFill="1" applyBorder="1" applyAlignment="1" applyProtection="1"/>
    <xf numFmtId="0" fontId="0" fillId="4" borderId="4" xfId="0" applyFill="1" applyBorder="1" applyAlignment="1" applyProtection="1"/>
    <xf numFmtId="0" fontId="0" fillId="0" borderId="11" xfId="0" applyBorder="1"/>
    <xf numFmtId="0" fontId="0" fillId="2" borderId="8" xfId="0" applyFill="1" applyBorder="1" applyProtection="1"/>
    <xf numFmtId="0" fontId="0" fillId="0" borderId="12" xfId="0" applyFill="1" applyBorder="1" applyProtection="1">
      <protection locked="0"/>
    </xf>
    <xf numFmtId="0" fontId="15" fillId="5" borderId="18" xfId="0" applyFont="1" applyFill="1" applyBorder="1" applyAlignment="1" applyProtection="1"/>
    <xf numFmtId="167" fontId="15" fillId="5" borderId="19" xfId="3" applyNumberFormat="1" applyFont="1" applyFill="1" applyBorder="1" applyAlignment="1" applyProtection="1"/>
    <xf numFmtId="167" fontId="13" fillId="5" borderId="21" xfId="3" applyNumberFormat="1" applyFont="1" applyFill="1" applyBorder="1" applyAlignment="1" applyProtection="1"/>
    <xf numFmtId="0" fontId="23" fillId="5" borderId="22" xfId="0" applyFont="1" applyFill="1" applyBorder="1" applyAlignment="1" applyProtection="1"/>
    <xf numFmtId="166" fontId="13" fillId="5" borderId="23" xfId="0" applyNumberFormat="1" applyFont="1" applyFill="1" applyBorder="1" applyAlignment="1" applyProtection="1"/>
    <xf numFmtId="0" fontId="0" fillId="4" borderId="1" xfId="0" applyFill="1" applyBorder="1" applyAlignment="1" applyProtection="1">
      <alignment vertical="center"/>
    </xf>
    <xf numFmtId="167" fontId="15" fillId="4" borderId="24" xfId="3" applyNumberFormat="1" applyFont="1" applyFill="1" applyBorder="1" applyAlignment="1" applyProtection="1">
      <alignment vertical="center"/>
    </xf>
    <xf numFmtId="167" fontId="15" fillId="4" borderId="25" xfId="3" applyNumberFormat="1" applyFont="1" applyFill="1" applyBorder="1" applyAlignment="1" applyProtection="1">
      <alignment vertical="center"/>
    </xf>
    <xf numFmtId="165" fontId="0" fillId="5" borderId="17" xfId="0" applyNumberFormat="1" applyFont="1" applyFill="1" applyBorder="1" applyAlignment="1" applyProtection="1">
      <alignment horizontal="left" vertical="top" wrapText="1"/>
    </xf>
    <xf numFmtId="0" fontId="1" fillId="5" borderId="11" xfId="0" applyFont="1" applyFill="1" applyBorder="1" applyAlignment="1" applyProtection="1">
      <alignment vertical="top"/>
    </xf>
    <xf numFmtId="166" fontId="15" fillId="5" borderId="11" xfId="0" applyNumberFormat="1" applyFont="1" applyFill="1" applyBorder="1" applyAlignment="1" applyProtection="1">
      <alignment vertical="top"/>
    </xf>
    <xf numFmtId="0" fontId="0" fillId="4" borderId="0" xfId="0" applyFill="1" applyBorder="1" applyAlignment="1" applyProtection="1">
      <alignment vertical="top" wrapText="1"/>
    </xf>
    <xf numFmtId="0" fontId="0" fillId="4" borderId="0" xfId="0" applyFill="1" applyBorder="1" applyAlignment="1" applyProtection="1">
      <alignment vertical="top"/>
    </xf>
    <xf numFmtId="0" fontId="0" fillId="4" borderId="5" xfId="0" applyFill="1" applyBorder="1" applyAlignment="1" applyProtection="1"/>
    <xf numFmtId="0" fontId="15" fillId="4" borderId="10" xfId="0" applyFont="1" applyFill="1" applyBorder="1" applyAlignment="1" applyProtection="1">
      <alignment vertical="top"/>
    </xf>
    <xf numFmtId="0" fontId="0" fillId="4" borderId="10" xfId="0" applyFill="1" applyBorder="1" applyAlignment="1" applyProtection="1">
      <alignment vertical="top"/>
    </xf>
    <xf numFmtId="0" fontId="13" fillId="4" borderId="10" xfId="0" applyFont="1" applyFill="1" applyBorder="1" applyAlignment="1" applyProtection="1"/>
    <xf numFmtId="0" fontId="0" fillId="4" borderId="6" xfId="0" applyFill="1" applyBorder="1" applyAlignment="1" applyProtection="1"/>
    <xf numFmtId="0" fontId="13" fillId="4" borderId="0" xfId="0" applyFont="1" applyFill="1" applyBorder="1" applyAlignment="1" applyProtection="1"/>
    <xf numFmtId="0" fontId="0" fillId="4" borderId="7" xfId="0" applyFill="1" applyBorder="1" applyAlignment="1" applyProtection="1"/>
    <xf numFmtId="0" fontId="9" fillId="4" borderId="1" xfId="0" applyFont="1" applyFill="1" applyBorder="1" applyAlignment="1" applyProtection="1"/>
    <xf numFmtId="165" fontId="17" fillId="4" borderId="12" xfId="0" applyNumberFormat="1" applyFont="1" applyFill="1" applyBorder="1" applyAlignment="1" applyProtection="1"/>
    <xf numFmtId="0" fontId="9" fillId="4" borderId="0" xfId="0" applyFont="1" applyFill="1" applyBorder="1" applyAlignment="1" applyProtection="1">
      <alignment vertical="top"/>
    </xf>
    <xf numFmtId="0" fontId="9" fillId="4" borderId="7" xfId="0" applyFont="1" applyFill="1" applyBorder="1" applyAlignment="1" applyProtection="1"/>
    <xf numFmtId="0" fontId="0" fillId="4" borderId="3" xfId="0" applyFill="1" applyBorder="1" applyAlignment="1" applyProtection="1">
      <alignment vertical="top" wrapText="1"/>
    </xf>
    <xf numFmtId="0" fontId="10" fillId="4" borderId="0" xfId="0" applyFont="1" applyFill="1" applyBorder="1" applyAlignment="1" applyProtection="1">
      <alignment vertical="top" wrapText="1"/>
    </xf>
    <xf numFmtId="0" fontId="10" fillId="4" borderId="0" xfId="0" applyFont="1" applyFill="1" applyBorder="1" applyAlignment="1" applyProtection="1">
      <alignment vertical="top"/>
    </xf>
    <xf numFmtId="167" fontId="4" fillId="2" borderId="0" xfId="3" applyNumberFormat="1" applyFont="1" applyFill="1" applyBorder="1" applyProtection="1"/>
    <xf numFmtId="167" fontId="0" fillId="0" borderId="0" xfId="0" applyNumberFormat="1"/>
    <xf numFmtId="0" fontId="0" fillId="0" borderId="0" xfId="0" applyAlignment="1">
      <alignment horizontal="right"/>
    </xf>
    <xf numFmtId="0" fontId="0" fillId="0" borderId="0" xfId="0" applyProtection="1">
      <protection locked="0"/>
    </xf>
    <xf numFmtId="0" fontId="0" fillId="0" borderId="32" xfId="0" applyFill="1" applyBorder="1" applyProtection="1">
      <protection locked="0"/>
    </xf>
    <xf numFmtId="167" fontId="4" fillId="0" borderId="26" xfId="3" applyNumberFormat="1" applyFont="1" applyFill="1" applyBorder="1" applyProtection="1">
      <protection locked="0"/>
    </xf>
    <xf numFmtId="0" fontId="22" fillId="5" borderId="31" xfId="0" applyFont="1" applyFill="1" applyBorder="1" applyAlignment="1" applyProtection="1">
      <alignment vertical="top" wrapText="1"/>
    </xf>
    <xf numFmtId="0" fontId="24" fillId="0" borderId="0" xfId="0" applyFont="1" applyAlignment="1" applyProtection="1">
      <alignment horizontal="left"/>
    </xf>
    <xf numFmtId="0" fontId="17" fillId="0" borderId="0" xfId="0" applyFont="1" applyAlignment="1">
      <alignment horizontal="left"/>
    </xf>
    <xf numFmtId="0" fontId="24" fillId="2" borderId="0" xfId="0" applyFont="1" applyFill="1" applyProtection="1"/>
    <xf numFmtId="0" fontId="25" fillId="2" borderId="0" xfId="0" applyFont="1" applyFill="1" applyProtection="1"/>
    <xf numFmtId="0" fontId="6" fillId="2" borderId="0" xfId="1" applyFill="1" applyProtection="1"/>
    <xf numFmtId="0" fontId="0" fillId="0" borderId="0" xfId="0" applyAlignment="1" applyProtection="1">
      <alignment horizontal="left" vertical="top" wrapText="1"/>
    </xf>
    <xf numFmtId="0" fontId="3" fillId="5" borderId="11" xfId="0" applyFont="1" applyFill="1" applyBorder="1" applyAlignment="1" applyProtection="1">
      <alignment horizontal="right"/>
    </xf>
    <xf numFmtId="0" fontId="3" fillId="5" borderId="11" xfId="0" applyFont="1" applyFill="1" applyBorder="1" applyAlignment="1" applyProtection="1">
      <alignment vertical="top"/>
    </xf>
    <xf numFmtId="0" fontId="15" fillId="0" borderId="0" xfId="0" applyFont="1"/>
    <xf numFmtId="9" fontId="0" fillId="0" borderId="0" xfId="2" applyFont="1"/>
    <xf numFmtId="167" fontId="4" fillId="0" borderId="11" xfId="3" applyNumberFormat="1" applyFont="1" applyFill="1" applyBorder="1" applyAlignment="1" applyProtection="1">
      <alignment vertical="center"/>
      <protection locked="0"/>
    </xf>
    <xf numFmtId="0" fontId="0" fillId="2" borderId="0" xfId="0" applyFill="1"/>
    <xf numFmtId="170" fontId="15" fillId="4" borderId="39" xfId="3" applyNumberFormat="1" applyFont="1" applyFill="1" applyBorder="1" applyAlignment="1" applyProtection="1">
      <alignment vertical="center"/>
    </xf>
    <xf numFmtId="3" fontId="0" fillId="0" borderId="14" xfId="0" applyNumberFormat="1" applyFill="1" applyBorder="1" applyAlignment="1" applyProtection="1">
      <alignment vertical="top"/>
      <protection locked="0"/>
    </xf>
    <xf numFmtId="3" fontId="15" fillId="5" borderId="32" xfId="0" applyNumberFormat="1" applyFont="1" applyFill="1" applyBorder="1" applyProtection="1"/>
    <xf numFmtId="165" fontId="0" fillId="0" borderId="28" xfId="0" applyNumberFormat="1" applyFont="1" applyFill="1" applyBorder="1" applyAlignment="1" applyProtection="1">
      <alignment horizontal="right" vertical="top" wrapText="1"/>
    </xf>
    <xf numFmtId="166" fontId="15" fillId="0" borderId="28" xfId="0" applyNumberFormat="1" applyFont="1" applyFill="1" applyBorder="1" applyAlignment="1" applyProtection="1">
      <alignment vertical="top"/>
    </xf>
    <xf numFmtId="0" fontId="10" fillId="2" borderId="0" xfId="0" applyFont="1" applyFill="1" applyAlignment="1" applyProtection="1">
      <alignment horizontal="center"/>
    </xf>
    <xf numFmtId="0" fontId="19" fillId="2" borderId="0" xfId="0" applyFont="1" applyFill="1" applyBorder="1" applyAlignment="1" applyProtection="1">
      <alignment horizontal="left" vertical="top" wrapText="1"/>
    </xf>
    <xf numFmtId="0" fontId="7" fillId="2" borderId="0" xfId="0" applyFont="1" applyFill="1" applyAlignment="1" applyProtection="1"/>
    <xf numFmtId="164" fontId="4" fillId="0" borderId="15" xfId="3" applyNumberFormat="1" applyFont="1" applyFill="1" applyBorder="1" applyAlignment="1" applyProtection="1">
      <alignment vertical="center"/>
      <protection locked="0"/>
    </xf>
    <xf numFmtId="167" fontId="4" fillId="5" borderId="33" xfId="3" applyNumberFormat="1" applyFont="1" applyFill="1" applyBorder="1" applyProtection="1"/>
    <xf numFmtId="170" fontId="4" fillId="0" borderId="33" xfId="3" applyNumberFormat="1" applyFont="1" applyFill="1" applyBorder="1" applyProtection="1">
      <protection locked="0"/>
    </xf>
    <xf numFmtId="167" fontId="0" fillId="2" borderId="0" xfId="0" applyNumberFormat="1" applyFill="1" applyAlignment="1" applyProtection="1"/>
    <xf numFmtId="174" fontId="15" fillId="5" borderId="32" xfId="0" applyNumberFormat="1" applyFont="1" applyFill="1" applyBorder="1" applyAlignment="1" applyProtection="1">
      <alignment vertical="top"/>
    </xf>
    <xf numFmtId="174" fontId="15" fillId="5" borderId="11" xfId="0" applyNumberFormat="1" applyFont="1" applyFill="1" applyBorder="1" applyAlignment="1" applyProtection="1">
      <alignment vertical="top"/>
    </xf>
    <xf numFmtId="3" fontId="0" fillId="5" borderId="11" xfId="0" applyNumberFormat="1" applyFill="1" applyBorder="1" applyAlignment="1" applyProtection="1">
      <alignment vertical="top" wrapText="1"/>
    </xf>
    <xf numFmtId="0" fontId="8" fillId="0" borderId="0" xfId="0" applyFont="1" applyBorder="1" applyAlignment="1" applyProtection="1">
      <alignment vertical="top" wrapText="1"/>
    </xf>
    <xf numFmtId="0" fontId="8" fillId="0" borderId="0" xfId="0" applyFont="1" applyBorder="1" applyAlignment="1" applyProtection="1">
      <alignment vertical="top"/>
    </xf>
    <xf numFmtId="0" fontId="16" fillId="5" borderId="11" xfId="0" applyFont="1" applyFill="1" applyBorder="1" applyAlignment="1" applyProtection="1">
      <alignment vertical="top" wrapText="1"/>
    </xf>
    <xf numFmtId="165" fontId="0" fillId="0" borderId="0" xfId="0" applyNumberFormat="1" applyFont="1" applyFill="1" applyBorder="1" applyAlignment="1" applyProtection="1">
      <alignment horizontal="right" vertical="top" wrapText="1"/>
    </xf>
    <xf numFmtId="166" fontId="0" fillId="5" borderId="11" xfId="0" applyNumberFormat="1" applyFont="1" applyFill="1" applyBorder="1" applyAlignment="1" applyProtection="1">
      <alignment vertical="top"/>
    </xf>
    <xf numFmtId="0" fontId="0" fillId="4" borderId="40" xfId="0" applyFill="1" applyBorder="1" applyAlignment="1" applyProtection="1">
      <alignment vertical="center"/>
    </xf>
    <xf numFmtId="167" fontId="0" fillId="0" borderId="8" xfId="0" applyNumberFormat="1" applyBorder="1"/>
    <xf numFmtId="0" fontId="0" fillId="2" borderId="8" xfId="0" applyFill="1" applyBorder="1" applyAlignment="1" applyProtection="1"/>
    <xf numFmtId="167" fontId="0" fillId="2" borderId="8" xfId="0" applyNumberFormat="1" applyFill="1" applyBorder="1" applyAlignment="1" applyProtection="1"/>
    <xf numFmtId="0" fontId="0" fillId="2" borderId="0" xfId="0" applyFill="1" applyBorder="1" applyAlignment="1" applyProtection="1"/>
    <xf numFmtId="167" fontId="0" fillId="2" borderId="0" xfId="0" applyNumberFormat="1" applyFill="1" applyBorder="1" applyAlignment="1" applyProtection="1"/>
    <xf numFmtId="0" fontId="0" fillId="2" borderId="41" xfId="0" applyFill="1" applyBorder="1" applyProtection="1"/>
    <xf numFmtId="0" fontId="15" fillId="2" borderId="9" xfId="0" applyFont="1" applyFill="1" applyBorder="1" applyProtection="1"/>
    <xf numFmtId="3" fontId="15" fillId="0" borderId="11" xfId="0" applyNumberFormat="1" applyFont="1" applyFill="1" applyBorder="1" applyAlignment="1" applyProtection="1">
      <alignment vertical="top"/>
      <protection locked="0"/>
    </xf>
    <xf numFmtId="166" fontId="0" fillId="5" borderId="11" xfId="0" applyNumberFormat="1" applyFont="1" applyFill="1" applyBorder="1" applyAlignment="1" applyProtection="1">
      <alignment horizontal="right" vertical="top" wrapText="1"/>
    </xf>
    <xf numFmtId="3" fontId="0" fillId="0" borderId="32" xfId="0" applyNumberFormat="1" applyFill="1" applyBorder="1" applyAlignment="1" applyProtection="1">
      <alignment vertical="top"/>
      <protection locked="0"/>
    </xf>
    <xf numFmtId="0" fontId="0" fillId="0" borderId="0" xfId="0" applyBorder="1" applyAlignment="1" applyProtection="1">
      <alignment vertical="top" wrapText="1"/>
    </xf>
    <xf numFmtId="3" fontId="0" fillId="0" borderId="28" xfId="0" applyNumberFormat="1" applyFill="1" applyBorder="1" applyAlignment="1" applyProtection="1">
      <alignment vertical="top"/>
    </xf>
    <xf numFmtId="0" fontId="0" fillId="0" borderId="0" xfId="0" applyBorder="1" applyAlignment="1" applyProtection="1">
      <alignment vertical="top"/>
    </xf>
    <xf numFmtId="0" fontId="0" fillId="5" borderId="14" xfId="0" applyFill="1" applyBorder="1" applyProtection="1"/>
    <xf numFmtId="170" fontId="15" fillId="5" borderId="33" xfId="3" applyNumberFormat="1" applyFont="1" applyFill="1" applyBorder="1" applyAlignment="1" applyProtection="1">
      <alignment vertical="center"/>
    </xf>
    <xf numFmtId="172" fontId="4" fillId="5" borderId="33" xfId="3" applyNumberFormat="1" applyFont="1" applyFill="1" applyBorder="1" applyAlignment="1" applyProtection="1">
      <alignment vertical="center"/>
    </xf>
    <xf numFmtId="0" fontId="0" fillId="5" borderId="11" xfId="0" applyFill="1" applyBorder="1" applyAlignment="1" applyProtection="1">
      <alignment vertical="top" wrapText="1"/>
    </xf>
    <xf numFmtId="0" fontId="0" fillId="5" borderId="11" xfId="0" applyFont="1" applyFill="1" applyBorder="1" applyAlignment="1" applyProtection="1">
      <alignment horizontal="left" vertical="center" wrapText="1"/>
    </xf>
    <xf numFmtId="0" fontId="15" fillId="5" borderId="14" xfId="0" applyFont="1" applyFill="1" applyBorder="1" applyAlignment="1" applyProtection="1">
      <alignment vertical="center" wrapText="1"/>
    </xf>
    <xf numFmtId="0" fontId="0" fillId="5" borderId="14" xfId="0" applyFont="1" applyFill="1" applyBorder="1" applyAlignment="1" applyProtection="1">
      <alignment vertical="center" wrapText="1"/>
    </xf>
    <xf numFmtId="173" fontId="29" fillId="2" borderId="0" xfId="0" applyNumberFormat="1" applyFont="1" applyFill="1" applyProtection="1"/>
    <xf numFmtId="0" fontId="32" fillId="5" borderId="20" xfId="0" applyFont="1" applyFill="1" applyBorder="1" applyAlignment="1" applyProtection="1"/>
    <xf numFmtId="0" fontId="3" fillId="5" borderId="18" xfId="0" applyFont="1" applyFill="1" applyBorder="1" applyAlignment="1" applyProtection="1"/>
    <xf numFmtId="165" fontId="15" fillId="5" borderId="17" xfId="0" applyNumberFormat="1" applyFont="1" applyFill="1" applyBorder="1" applyAlignment="1" applyProtection="1">
      <alignment horizontal="left" vertical="top" wrapText="1"/>
    </xf>
    <xf numFmtId="165" fontId="15" fillId="5" borderId="36" xfId="0" applyNumberFormat="1" applyFont="1" applyFill="1" applyBorder="1" applyAlignment="1" applyProtection="1">
      <alignment horizontal="left" vertical="top" wrapText="1"/>
    </xf>
    <xf numFmtId="165" fontId="15" fillId="5" borderId="36" xfId="0" applyNumberFormat="1" applyFont="1" applyFill="1" applyBorder="1" applyAlignment="1" applyProtection="1">
      <alignment horizontal="right" vertical="top" wrapText="1"/>
    </xf>
    <xf numFmtId="166" fontId="15" fillId="0" borderId="0" xfId="0" applyNumberFormat="1" applyFont="1" applyFill="1" applyBorder="1" applyAlignment="1" applyProtection="1">
      <alignment vertical="top"/>
    </xf>
    <xf numFmtId="9" fontId="8" fillId="0" borderId="0" xfId="0" applyNumberFormat="1" applyFont="1" applyFill="1" applyBorder="1" applyAlignment="1" applyProtection="1">
      <alignment horizontal="left" vertical="top"/>
    </xf>
    <xf numFmtId="0" fontId="0" fillId="4" borderId="1" xfId="0" applyFill="1" applyBorder="1" applyAlignment="1" applyProtection="1">
      <alignment vertical="center"/>
    </xf>
    <xf numFmtId="0" fontId="0" fillId="4" borderId="40" xfId="0" applyFill="1" applyBorder="1" applyAlignment="1" applyProtection="1">
      <alignment vertical="center"/>
    </xf>
    <xf numFmtId="9" fontId="15" fillId="0" borderId="11" xfId="2" applyFont="1" applyFill="1" applyBorder="1" applyAlignment="1" applyProtection="1">
      <alignment vertical="top"/>
      <protection locked="0"/>
    </xf>
    <xf numFmtId="0" fontId="7" fillId="0" borderId="32" xfId="0" applyFont="1" applyFill="1" applyBorder="1" applyProtection="1">
      <protection locked="0"/>
    </xf>
    <xf numFmtId="0" fontId="1" fillId="0" borderId="14" xfId="0" applyFont="1" applyFill="1" applyBorder="1" applyProtection="1">
      <protection locked="0"/>
    </xf>
    <xf numFmtId="0" fontId="37" fillId="5" borderId="42" xfId="0" applyFont="1" applyFill="1" applyBorder="1" applyAlignment="1" applyProtection="1">
      <alignment vertical="top"/>
    </xf>
    <xf numFmtId="0" fontId="37" fillId="5" borderId="43" xfId="0" applyFont="1" applyFill="1" applyBorder="1" applyAlignment="1" applyProtection="1">
      <alignment vertical="top"/>
    </xf>
    <xf numFmtId="14" fontId="37" fillId="5" borderId="41" xfId="0" applyNumberFormat="1" applyFont="1" applyFill="1" applyBorder="1" applyAlignment="1" applyProtection="1">
      <alignment vertical="top"/>
    </xf>
    <xf numFmtId="0" fontId="19" fillId="2" borderId="0" xfId="0" applyFont="1" applyFill="1" applyBorder="1" applyAlignment="1" applyProtection="1">
      <alignment horizontal="left" vertical="top" wrapText="1"/>
    </xf>
    <xf numFmtId="0" fontId="0" fillId="5" borderId="0" xfId="0" applyFont="1" applyFill="1" applyBorder="1" applyAlignment="1" applyProtection="1">
      <alignment vertical="center"/>
    </xf>
    <xf numFmtId="0" fontId="0" fillId="5" borderId="0" xfId="0" applyFill="1" applyBorder="1" applyAlignment="1" applyProtection="1">
      <alignment vertical="center"/>
    </xf>
    <xf numFmtId="2" fontId="0" fillId="5" borderId="12" xfId="0" applyNumberFormat="1" applyFont="1" applyFill="1" applyBorder="1" applyAlignment="1" applyProtection="1">
      <alignment vertical="center"/>
    </xf>
    <xf numFmtId="0" fontId="8" fillId="5" borderId="13" xfId="0" applyFont="1" applyFill="1" applyBorder="1" applyAlignment="1" applyProtection="1">
      <alignment horizontal="left" vertical="center"/>
    </xf>
    <xf numFmtId="0" fontId="8" fillId="5" borderId="0" xfId="0" applyFont="1" applyFill="1" applyBorder="1" applyAlignment="1" applyProtection="1">
      <alignment horizontal="left" vertical="center"/>
    </xf>
    <xf numFmtId="0" fontId="15" fillId="5" borderId="0" xfId="0" applyFont="1" applyFill="1" applyBorder="1" applyAlignment="1" applyProtection="1">
      <alignment vertical="center"/>
    </xf>
    <xf numFmtId="171" fontId="15" fillId="5" borderId="12" xfId="0" applyNumberFormat="1" applyFont="1" applyFill="1" applyBorder="1" applyAlignment="1" applyProtection="1">
      <alignment vertical="center"/>
    </xf>
    <xf numFmtId="9" fontId="4" fillId="5" borderId="12" xfId="2" applyFont="1" applyFill="1" applyBorder="1" applyAlignment="1" applyProtection="1">
      <alignment vertical="center"/>
    </xf>
    <xf numFmtId="9" fontId="4" fillId="5" borderId="0" xfId="2" applyFont="1" applyFill="1" applyBorder="1" applyAlignment="1" applyProtection="1">
      <alignment vertical="center"/>
    </xf>
    <xf numFmtId="168" fontId="0" fillId="5" borderId="30" xfId="0" applyNumberFormat="1" applyFill="1" applyBorder="1" applyAlignment="1" applyProtection="1">
      <alignment vertical="center"/>
    </xf>
    <xf numFmtId="168" fontId="15" fillId="5" borderId="12" xfId="0" applyNumberFormat="1" applyFont="1" applyFill="1" applyBorder="1" applyAlignment="1" applyProtection="1">
      <alignment vertical="center"/>
    </xf>
    <xf numFmtId="0" fontId="8" fillId="5" borderId="0" xfId="0" applyFont="1" applyFill="1" applyBorder="1" applyAlignment="1" applyProtection="1">
      <alignment horizontal="left" vertical="top"/>
    </xf>
    <xf numFmtId="0" fontId="15" fillId="5" borderId="0" xfId="0" applyFont="1" applyFill="1" applyBorder="1" applyAlignment="1" applyProtection="1">
      <alignment vertical="top"/>
    </xf>
    <xf numFmtId="0" fontId="0" fillId="5" borderId="0" xfId="0" applyFill="1" applyBorder="1" applyAlignment="1" applyProtection="1">
      <alignment horizontal="right"/>
    </xf>
    <xf numFmtId="168" fontId="0" fillId="5" borderId="9" xfId="0" applyNumberFormat="1" applyFill="1" applyBorder="1" applyAlignment="1" applyProtection="1"/>
    <xf numFmtId="0" fontId="0" fillId="5" borderId="0" xfId="0" applyFill="1" applyBorder="1" applyAlignment="1" applyProtection="1">
      <alignment vertical="top"/>
    </xf>
    <xf numFmtId="0" fontId="39" fillId="5" borderId="11" xfId="0" applyFont="1" applyFill="1" applyBorder="1" applyAlignment="1" applyProtection="1">
      <alignment horizontal="left"/>
    </xf>
    <xf numFmtId="166" fontId="40" fillId="0" borderId="11" xfId="0" applyNumberFormat="1" applyFont="1" applyFill="1" applyBorder="1" applyProtection="1">
      <protection locked="0"/>
    </xf>
    <xf numFmtId="0" fontId="40" fillId="2" borderId="0" xfId="0" applyFont="1" applyFill="1" applyProtection="1"/>
    <xf numFmtId="0" fontId="39" fillId="5" borderId="11" xfId="0" applyFont="1" applyFill="1" applyBorder="1" applyAlignment="1" applyProtection="1">
      <alignment vertical="top"/>
    </xf>
    <xf numFmtId="2" fontId="40" fillId="5" borderId="11" xfId="0" applyNumberFormat="1" applyFont="1" applyFill="1" applyBorder="1" applyAlignment="1" applyProtection="1">
      <alignment vertical="top"/>
    </xf>
    <xf numFmtId="0" fontId="40" fillId="0" borderId="0" xfId="0" applyFont="1" applyBorder="1" applyAlignment="1" applyProtection="1">
      <alignment vertical="top" wrapText="1"/>
    </xf>
    <xf numFmtId="165" fontId="10" fillId="5" borderId="17" xfId="0" applyNumberFormat="1" applyFont="1" applyFill="1" applyBorder="1" applyAlignment="1" applyProtection="1">
      <alignment horizontal="left" vertical="top" wrapText="1"/>
    </xf>
    <xf numFmtId="166" fontId="10" fillId="5" borderId="28" xfId="0" applyNumberFormat="1" applyFont="1" applyFill="1" applyBorder="1" applyAlignment="1" applyProtection="1">
      <alignment horizontal="left" vertical="top" wrapText="1"/>
    </xf>
    <xf numFmtId="166" fontId="10" fillId="5" borderId="11" xfId="0" applyNumberFormat="1" applyFont="1" applyFill="1" applyBorder="1" applyAlignment="1" applyProtection="1">
      <alignment horizontal="left" vertical="top"/>
    </xf>
    <xf numFmtId="3" fontId="9" fillId="0" borderId="28" xfId="0" applyNumberFormat="1" applyFont="1" applyFill="1" applyBorder="1" applyAlignment="1" applyProtection="1">
      <alignment vertical="top"/>
    </xf>
    <xf numFmtId="0" fontId="9" fillId="0" borderId="0" xfId="0" applyFont="1" applyBorder="1" applyAlignment="1" applyProtection="1">
      <alignment vertical="top"/>
    </xf>
    <xf numFmtId="0" fontId="1" fillId="5" borderId="11" xfId="0" applyFont="1" applyFill="1" applyBorder="1" applyAlignment="1" applyProtection="1">
      <alignment vertical="top" wrapText="1"/>
    </xf>
    <xf numFmtId="0" fontId="3" fillId="5" borderId="11" xfId="0" applyFont="1" applyFill="1" applyBorder="1" applyAlignment="1" applyProtection="1">
      <alignment vertical="top" wrapText="1"/>
    </xf>
    <xf numFmtId="0" fontId="41" fillId="5" borderId="11" xfId="0" applyFont="1" applyFill="1" applyBorder="1" applyAlignment="1" applyProtection="1">
      <alignment vertical="top"/>
    </xf>
    <xf numFmtId="166" fontId="10" fillId="5" borderId="11" xfId="0" applyNumberFormat="1" applyFont="1" applyFill="1" applyBorder="1" applyAlignment="1" applyProtection="1">
      <alignment vertical="top"/>
    </xf>
    <xf numFmtId="166" fontId="35" fillId="5" borderId="11" xfId="0" applyNumberFormat="1" applyFont="1" applyFill="1" applyBorder="1" applyAlignment="1" applyProtection="1">
      <alignment horizontal="right" vertical="top"/>
    </xf>
    <xf numFmtId="0" fontId="10" fillId="4" borderId="5" xfId="0" applyFont="1" applyFill="1" applyBorder="1" applyAlignment="1" applyProtection="1">
      <alignment horizontal="left" vertical="center" wrapText="1"/>
    </xf>
    <xf numFmtId="0" fontId="9" fillId="4" borderId="10" xfId="0" applyFont="1" applyFill="1" applyBorder="1" applyAlignment="1" applyProtection="1">
      <alignment vertical="center"/>
    </xf>
    <xf numFmtId="0" fontId="9" fillId="4" borderId="6" xfId="0" applyFont="1" applyFill="1" applyBorder="1" applyAlignment="1" applyProtection="1">
      <alignment vertical="center"/>
    </xf>
    <xf numFmtId="0" fontId="9" fillId="4" borderId="1" xfId="0" applyFont="1" applyFill="1" applyBorder="1" applyAlignment="1" applyProtection="1">
      <alignment vertical="center"/>
    </xf>
    <xf numFmtId="0" fontId="9" fillId="4" borderId="0" xfId="0" applyFont="1" applyFill="1" applyBorder="1" applyAlignment="1" applyProtection="1">
      <alignment vertical="center"/>
    </xf>
    <xf numFmtId="167" fontId="10" fillId="4" borderId="24" xfId="3" applyNumberFormat="1" applyFont="1" applyFill="1" applyBorder="1" applyAlignment="1" applyProtection="1">
      <alignment vertical="center"/>
    </xf>
    <xf numFmtId="0" fontId="10" fillId="4" borderId="1" xfId="0" applyFont="1" applyFill="1" applyBorder="1" applyAlignment="1" applyProtection="1">
      <alignment horizontal="left" vertical="center" wrapText="1"/>
    </xf>
    <xf numFmtId="0" fontId="9" fillId="4" borderId="7" xfId="0" applyFont="1" applyFill="1" applyBorder="1" applyAlignment="1" applyProtection="1">
      <alignment vertical="center"/>
    </xf>
    <xf numFmtId="0" fontId="9" fillId="4" borderId="2" xfId="0" applyFont="1" applyFill="1" applyBorder="1" applyAlignment="1" applyProtection="1"/>
    <xf numFmtId="0" fontId="9" fillId="4" borderId="3" xfId="0" applyFont="1" applyFill="1" applyBorder="1" applyAlignment="1" applyProtection="1"/>
    <xf numFmtId="0" fontId="9" fillId="4" borderId="4" xfId="0" applyFont="1" applyFill="1" applyBorder="1" applyAlignment="1" applyProtection="1"/>
    <xf numFmtId="0" fontId="0" fillId="5" borderId="0" xfId="0" applyFill="1" applyBorder="1" applyAlignment="1" applyProtection="1">
      <alignment horizontal="left" vertical="center"/>
    </xf>
    <xf numFmtId="0" fontId="0" fillId="5" borderId="0" xfId="0" applyFill="1" applyBorder="1" applyAlignment="1" applyProtection="1"/>
    <xf numFmtId="169" fontId="0" fillId="5" borderId="0" xfId="0" applyNumberFormat="1" applyFill="1" applyBorder="1" applyAlignment="1" applyProtection="1"/>
    <xf numFmtId="0" fontId="0" fillId="5" borderId="36" xfId="0" applyFill="1" applyBorder="1" applyAlignment="1" applyProtection="1"/>
    <xf numFmtId="0" fontId="0" fillId="5" borderId="16" xfId="0" applyFill="1" applyBorder="1" applyAlignment="1" applyProtection="1"/>
    <xf numFmtId="0" fontId="0" fillId="5" borderId="34" xfId="0" applyFill="1" applyBorder="1" applyAlignment="1" applyProtection="1"/>
    <xf numFmtId="0" fontId="0" fillId="5" borderId="28" xfId="0" applyFill="1" applyBorder="1" applyAlignment="1" applyProtection="1"/>
    <xf numFmtId="0" fontId="0" fillId="5" borderId="44" xfId="0" applyFill="1" applyBorder="1" applyAlignment="1" applyProtection="1"/>
    <xf numFmtId="0" fontId="0" fillId="5" borderId="44" xfId="0" applyFill="1" applyBorder="1" applyAlignment="1" applyProtection="1">
      <alignment vertical="top"/>
    </xf>
    <xf numFmtId="0" fontId="0" fillId="5" borderId="32" xfId="0" applyFill="1" applyBorder="1" applyAlignment="1" applyProtection="1"/>
    <xf numFmtId="0" fontId="15" fillId="5" borderId="37" xfId="0" applyFont="1" applyFill="1" applyBorder="1" applyAlignment="1" applyProtection="1">
      <alignment vertical="top" wrapText="1"/>
    </xf>
    <xf numFmtId="0" fontId="15" fillId="5" borderId="37" xfId="0" applyFont="1" applyFill="1" applyBorder="1" applyAlignment="1" applyProtection="1">
      <alignment vertical="top"/>
    </xf>
    <xf numFmtId="166" fontId="15" fillId="5" borderId="37" xfId="0" applyNumberFormat="1" applyFont="1" applyFill="1" applyBorder="1" applyAlignment="1" applyProtection="1">
      <alignment vertical="top"/>
    </xf>
    <xf numFmtId="0" fontId="0" fillId="5" borderId="37" xfId="0" applyFill="1" applyBorder="1" applyAlignment="1" applyProtection="1">
      <alignment vertical="top"/>
    </xf>
    <xf numFmtId="0" fontId="0" fillId="5" borderId="33" xfId="0" applyFill="1" applyBorder="1" applyAlignment="1" applyProtection="1"/>
    <xf numFmtId="0" fontId="10" fillId="2" borderId="0" xfId="0" applyFont="1" applyFill="1" applyAlignment="1" applyProtection="1">
      <alignment horizontal="center"/>
    </xf>
    <xf numFmtId="0" fontId="0" fillId="0" borderId="0" xfId="0" applyAlignment="1" applyProtection="1">
      <alignment horizontal="left" vertical="top" wrapText="1"/>
    </xf>
    <xf numFmtId="0" fontId="1" fillId="0" borderId="0" xfId="0" applyFont="1" applyAlignment="1" applyProtection="1">
      <alignment horizontal="left" vertical="top" wrapText="1"/>
    </xf>
    <xf numFmtId="0" fontId="0" fillId="0" borderId="20"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15" fillId="4" borderId="5" xfId="0" applyFont="1" applyFill="1" applyBorder="1" applyAlignment="1" applyProtection="1">
      <alignment horizontal="left" vertical="center" wrapText="1"/>
    </xf>
    <xf numFmtId="0" fontId="15" fillId="6" borderId="6" xfId="0" applyFont="1" applyFill="1" applyBorder="1" applyAlignment="1" applyProtection="1">
      <alignment horizontal="left" vertical="center" wrapText="1"/>
    </xf>
    <xf numFmtId="0" fontId="19" fillId="2" borderId="0" xfId="0" applyFont="1" applyFill="1" applyAlignment="1" applyProtection="1">
      <alignment horizontal="left" vertical="top" wrapText="1"/>
    </xf>
    <xf numFmtId="0" fontId="26" fillId="5" borderId="36" xfId="0" applyFont="1" applyFill="1" applyBorder="1" applyAlignment="1" applyProtection="1">
      <alignment horizontal="left"/>
    </xf>
    <xf numFmtId="0" fontId="26" fillId="5" borderId="34" xfId="0" applyFont="1" applyFill="1" applyBorder="1" applyAlignment="1" applyProtection="1">
      <alignment horizontal="left"/>
    </xf>
    <xf numFmtId="0" fontId="27" fillId="5" borderId="32" xfId="0" applyFont="1" applyFill="1" applyBorder="1" applyAlignment="1" applyProtection="1">
      <alignment horizontal="left" vertical="top" wrapText="1"/>
    </xf>
    <xf numFmtId="0" fontId="27" fillId="5" borderId="38" xfId="0" applyFont="1" applyFill="1" applyBorder="1" applyAlignment="1" applyProtection="1">
      <alignment horizontal="left" vertical="top" wrapText="1"/>
    </xf>
    <xf numFmtId="0" fontId="23" fillId="5" borderId="32" xfId="0" applyFont="1" applyFill="1" applyBorder="1" applyAlignment="1" applyProtection="1">
      <alignment horizontal="left" vertical="top" wrapText="1"/>
    </xf>
    <xf numFmtId="0" fontId="23" fillId="5" borderId="38" xfId="0" applyFont="1" applyFill="1" applyBorder="1" applyAlignment="1" applyProtection="1">
      <alignment horizontal="left" vertical="top" wrapText="1"/>
    </xf>
    <xf numFmtId="0" fontId="0" fillId="4" borderId="1" xfId="0" applyFill="1" applyBorder="1" applyAlignment="1" applyProtection="1">
      <alignment vertical="center"/>
    </xf>
    <xf numFmtId="0" fontId="0" fillId="4" borderId="40" xfId="0" applyFill="1" applyBorder="1" applyAlignment="1" applyProtection="1">
      <alignment vertical="center"/>
    </xf>
    <xf numFmtId="0" fontId="15" fillId="6" borderId="10" xfId="0" applyFont="1" applyFill="1" applyBorder="1" applyAlignment="1" applyProtection="1">
      <alignment horizontal="left" vertical="center" wrapText="1"/>
    </xf>
    <xf numFmtId="0" fontId="38" fillId="2" borderId="37" xfId="0" applyFont="1" applyFill="1" applyBorder="1" applyAlignment="1" applyProtection="1">
      <alignment horizontal="left" vertical="top" wrapText="1"/>
    </xf>
    <xf numFmtId="0" fontId="19" fillId="2" borderId="37" xfId="0" applyFont="1" applyFill="1" applyBorder="1" applyAlignment="1" applyProtection="1">
      <alignment horizontal="left" vertical="top" wrapText="1"/>
    </xf>
    <xf numFmtId="0" fontId="19" fillId="2" borderId="0" xfId="0" applyFont="1" applyFill="1" applyBorder="1" applyAlignment="1" applyProtection="1">
      <alignment horizontal="left" vertical="top" wrapText="1"/>
    </xf>
    <xf numFmtId="9" fontId="15" fillId="0" borderId="16" xfId="0" applyNumberFormat="1" applyFont="1" applyFill="1" applyBorder="1" applyAlignment="1" applyProtection="1">
      <alignment vertical="top"/>
    </xf>
    <xf numFmtId="0" fontId="0" fillId="0" borderId="16" xfId="0" applyFill="1" applyBorder="1" applyAlignment="1" applyProtection="1">
      <alignment vertical="top"/>
    </xf>
    <xf numFmtId="3" fontId="8" fillId="0" borderId="27" xfId="0" applyNumberFormat="1" applyFont="1" applyFill="1" applyBorder="1" applyAlignment="1" applyProtection="1">
      <alignment vertical="top" wrapText="1"/>
    </xf>
    <xf numFmtId="0" fontId="8" fillId="0" borderId="27" xfId="0" applyFont="1" applyFill="1" applyBorder="1" applyAlignment="1" applyProtection="1">
      <alignment vertical="top"/>
    </xf>
    <xf numFmtId="3" fontId="8" fillId="0" borderId="27" xfId="0" applyNumberFormat="1" applyFont="1" applyFill="1" applyBorder="1" applyAlignment="1" applyProtection="1">
      <alignment vertical="center" wrapText="1"/>
    </xf>
    <xf numFmtId="0" fontId="8" fillId="0" borderId="27" xfId="0" applyFont="1" applyFill="1" applyBorder="1" applyAlignment="1" applyProtection="1">
      <alignment vertical="center" wrapText="1"/>
    </xf>
    <xf numFmtId="0" fontId="8" fillId="0" borderId="27" xfId="0" applyFont="1" applyFill="1" applyBorder="1" applyAlignment="1" applyProtection="1">
      <alignment vertical="top" wrapText="1"/>
    </xf>
    <xf numFmtId="9" fontId="8" fillId="0" borderId="27" xfId="0" applyNumberFormat="1" applyFont="1" applyFill="1" applyBorder="1" applyAlignment="1" applyProtection="1">
      <alignment vertical="top" wrapText="1"/>
    </xf>
    <xf numFmtId="3" fontId="8" fillId="0" borderId="16" xfId="0" applyNumberFormat="1" applyFont="1" applyFill="1" applyBorder="1" applyAlignment="1" applyProtection="1">
      <alignment vertical="top" wrapText="1"/>
    </xf>
    <xf numFmtId="9" fontId="8" fillId="0" borderId="27" xfId="0" applyNumberFormat="1" applyFont="1" applyFill="1" applyBorder="1" applyAlignment="1" applyProtection="1">
      <alignment horizontal="left" vertical="top"/>
    </xf>
    <xf numFmtId="9" fontId="8" fillId="0" borderId="27" xfId="0" applyNumberFormat="1" applyFont="1" applyFill="1" applyBorder="1" applyAlignment="1" applyProtection="1">
      <alignment horizontal="left" vertical="top" wrapText="1"/>
    </xf>
    <xf numFmtId="0" fontId="30" fillId="2" borderId="37" xfId="0" applyFont="1" applyFill="1" applyBorder="1" applyAlignment="1" applyProtection="1">
      <alignment horizontal="left" vertical="top" wrapText="1"/>
    </xf>
    <xf numFmtId="0" fontId="30" fillId="2" borderId="0" xfId="0" applyFont="1" applyFill="1" applyBorder="1" applyAlignment="1" applyProtection="1">
      <alignment horizontal="left" vertical="top" wrapText="1"/>
    </xf>
    <xf numFmtId="9" fontId="10" fillId="0" borderId="16" xfId="0" applyNumberFormat="1" applyFont="1" applyFill="1" applyBorder="1" applyAlignment="1" applyProtection="1">
      <alignment vertical="top"/>
    </xf>
    <xf numFmtId="0" fontId="9" fillId="0" borderId="16" xfId="0" applyFont="1" applyFill="1" applyBorder="1" applyAlignment="1" applyProtection="1">
      <alignment vertical="top"/>
    </xf>
    <xf numFmtId="3" fontId="8" fillId="0" borderId="27" xfId="0" applyNumberFormat="1" applyFont="1" applyFill="1" applyBorder="1" applyAlignment="1" applyProtection="1">
      <alignment horizontal="left" vertical="center" wrapText="1"/>
    </xf>
    <xf numFmtId="0" fontId="8" fillId="0" borderId="27" xfId="0" applyFont="1" applyFill="1" applyBorder="1" applyAlignment="1" applyProtection="1">
      <alignment vertical="center"/>
    </xf>
    <xf numFmtId="0" fontId="15" fillId="5" borderId="0" xfId="0" applyFont="1" applyFill="1" applyBorder="1" applyAlignment="1" applyProtection="1">
      <alignment horizontal="left" vertical="center"/>
    </xf>
    <xf numFmtId="0" fontId="10" fillId="4" borderId="0" xfId="0" applyFont="1" applyFill="1" applyBorder="1" applyAlignment="1" applyProtection="1">
      <alignment vertical="top" wrapText="1"/>
    </xf>
    <xf numFmtId="0" fontId="10" fillId="4" borderId="29" xfId="0" applyFont="1" applyFill="1" applyBorder="1" applyAlignment="1" applyProtection="1">
      <alignment vertical="top" wrapText="1"/>
    </xf>
    <xf numFmtId="0" fontId="44" fillId="5" borderId="43" xfId="0" applyFont="1" applyFill="1" applyBorder="1" applyAlignment="1" applyProtection="1">
      <alignment vertical="top"/>
    </xf>
  </cellXfs>
  <cellStyles count="4">
    <cellStyle name="Hyperlänk" xfId="1" builtinId="8"/>
    <cellStyle name="Normal" xfId="0" builtinId="0" customBuiltin="1"/>
    <cellStyle name="Procent" xfId="2" builtinId="5"/>
    <cellStyle name="Tusental" xfId="3" builtinId="3"/>
  </cellStyles>
  <dxfs count="3">
    <dxf>
      <numFmt numFmtId="173" formatCode=";;;"/>
      <fill>
        <patternFill>
          <bgColor theme="4" tint="0.79998168889431442"/>
        </patternFill>
      </fill>
    </dxf>
    <dxf>
      <numFmt numFmtId="173" formatCode=";;;"/>
    </dxf>
    <dxf>
      <fill>
        <patternFill>
          <bgColor theme="5" tint="0.79998168889431442"/>
        </patternFill>
      </fill>
      <border>
        <left/>
        <right/>
        <top style="thin">
          <color rgb="FFFF0000"/>
        </top>
        <bottom style="thin">
          <color rgb="FFFF0000"/>
        </bottom>
        <vertical/>
        <horizontal/>
      </border>
    </dxf>
  </dxfs>
  <tableStyles count="0" defaultTableStyle="TableStyleMedium2" defaultPivotStyle="PivotStyleLight16"/>
  <colors>
    <mruColors>
      <color rgb="FF595959"/>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Per medarbetare</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stacked"/>
        <c:varyColors val="0"/>
        <c:ser>
          <c:idx val="1"/>
          <c:order val="1"/>
          <c:tx>
            <c:strRef>
              <c:f>Admin!$B$32</c:f>
              <c:strCache>
                <c:ptCount val="1"/>
                <c:pt idx="0">
                  <c:v>Faktskt arbetad tid</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sv-S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Admin!$C$32</c:f>
              <c:numCache>
                <c:formatCode>_-* #\ ##0\ _k_r_-;\-* #\ ##0\ _k_r_-;_-* "-"??\ _k_r_-;_-@_-</c:formatCode>
                <c:ptCount val="1"/>
                <c:pt idx="0">
                  <c:v>0</c:v>
                </c:pt>
              </c:numCache>
            </c:numRef>
          </c:val>
          <c:extLst>
            <c:ext xmlns:c16="http://schemas.microsoft.com/office/drawing/2014/chart" uri="{C3380CC4-5D6E-409C-BE32-E72D297353CC}">
              <c16:uniqueId val="{00000002-FEBC-494A-B352-3D5DF750F60A}"/>
            </c:ext>
          </c:extLst>
        </c:ser>
        <c:ser>
          <c:idx val="2"/>
          <c:order val="2"/>
          <c:tx>
            <c:strRef>
              <c:f>Admin!$B$33</c:f>
              <c:strCache>
                <c:ptCount val="1"/>
                <c:pt idx="0">
                  <c:v>Frånvaro</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sv-S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Admin!$C$33</c:f>
              <c:numCache>
                <c:formatCode>_-* #\ ##0\ _k_r_-;\-* #\ ##0\ _k_r_-;_-* "-"??\ _k_r_-;_-@_-</c:formatCode>
                <c:ptCount val="1"/>
                <c:pt idx="0">
                  <c:v>0</c:v>
                </c:pt>
              </c:numCache>
            </c:numRef>
          </c:val>
          <c:extLst>
            <c:ext xmlns:c16="http://schemas.microsoft.com/office/drawing/2014/chart" uri="{C3380CC4-5D6E-409C-BE32-E72D297353CC}">
              <c16:uniqueId val="{00000003-FEBC-494A-B352-3D5DF750F60A}"/>
            </c:ext>
          </c:extLst>
        </c:ser>
        <c:dLbls>
          <c:showLegendKey val="0"/>
          <c:showVal val="0"/>
          <c:showCatName val="0"/>
          <c:showSerName val="0"/>
          <c:showPercent val="0"/>
          <c:showBubbleSize val="0"/>
        </c:dLbls>
        <c:gapWidth val="20"/>
        <c:overlap val="100"/>
        <c:axId val="1199500576"/>
        <c:axId val="1199501824"/>
      </c:barChart>
      <c:barChart>
        <c:barDir val="col"/>
        <c:grouping val="clustered"/>
        <c:varyColors val="0"/>
        <c:ser>
          <c:idx val="0"/>
          <c:order val="0"/>
          <c:tx>
            <c:strRef>
              <c:f>Admin!$B$31</c:f>
              <c:strCache>
                <c:ptCount val="1"/>
                <c:pt idx="0">
                  <c:v>Kontrolltid</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sv-S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Admin!$C$31</c:f>
              <c:numCache>
                <c:formatCode>_-* #\ ##0\ _k_r_-;\-* #\ ##0\ _k_r_-;_-* "-"??\ _k_r_-;_-@_-</c:formatCode>
                <c:ptCount val="1"/>
                <c:pt idx="0">
                  <c:v>0</c:v>
                </c:pt>
              </c:numCache>
            </c:numRef>
          </c:val>
          <c:extLst>
            <c:ext xmlns:c16="http://schemas.microsoft.com/office/drawing/2014/chart" uri="{C3380CC4-5D6E-409C-BE32-E72D297353CC}">
              <c16:uniqueId val="{00000000-FEBC-494A-B352-3D5DF750F60A}"/>
            </c:ext>
          </c:extLst>
        </c:ser>
        <c:dLbls>
          <c:showLegendKey val="0"/>
          <c:showVal val="0"/>
          <c:showCatName val="0"/>
          <c:showSerName val="0"/>
          <c:showPercent val="0"/>
          <c:showBubbleSize val="0"/>
        </c:dLbls>
        <c:gapWidth val="40"/>
        <c:axId val="2026687344"/>
        <c:axId val="2026685264"/>
      </c:barChart>
      <c:catAx>
        <c:axId val="1199500576"/>
        <c:scaling>
          <c:orientation val="minMax"/>
        </c:scaling>
        <c:delete val="1"/>
        <c:axPos val="b"/>
        <c:majorTickMark val="none"/>
        <c:minorTickMark val="none"/>
        <c:tickLblPos val="nextTo"/>
        <c:crossAx val="1199501824"/>
        <c:crosses val="autoZero"/>
        <c:auto val="1"/>
        <c:lblAlgn val="ctr"/>
        <c:lblOffset val="100"/>
        <c:noMultiLvlLbl val="0"/>
      </c:catAx>
      <c:valAx>
        <c:axId val="1199501824"/>
        <c:scaling>
          <c:orientation val="minMax"/>
        </c:scaling>
        <c:delete val="0"/>
        <c:axPos val="l"/>
        <c:majorGridlines>
          <c:spPr>
            <a:ln w="9525" cap="flat" cmpd="sng" algn="ctr">
              <a:solidFill>
                <a:schemeClr val="tx1">
                  <a:lumMod val="15000"/>
                  <a:lumOff val="85000"/>
                </a:schemeClr>
              </a:solidFill>
              <a:round/>
            </a:ln>
            <a:effectLst/>
          </c:spPr>
        </c:majorGridlines>
        <c:numFmt formatCode="_-* #\ ##0\ _k_r_-;\-* #\ ##0\ _k_r_-;_-* &quot;-&quot;??\ _k_r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199500576"/>
        <c:crosses val="autoZero"/>
        <c:crossBetween val="between"/>
      </c:valAx>
      <c:valAx>
        <c:axId val="2026685264"/>
        <c:scaling>
          <c:orientation val="minMax"/>
        </c:scaling>
        <c:delete val="1"/>
        <c:axPos val="r"/>
        <c:numFmt formatCode="_-* #\ ##0\ _k_r_-;\-* #\ ##0\ _k_r_-;_-* &quot;-&quot;??\ _k_r_-;_-@_-" sourceLinked="1"/>
        <c:majorTickMark val="out"/>
        <c:minorTickMark val="none"/>
        <c:tickLblPos val="nextTo"/>
        <c:crossAx val="2026687344"/>
        <c:crosses val="max"/>
        <c:crossBetween val="between"/>
      </c:valAx>
      <c:catAx>
        <c:axId val="2026687344"/>
        <c:scaling>
          <c:orientation val="minMax"/>
        </c:scaling>
        <c:delete val="1"/>
        <c:axPos val="b"/>
        <c:majorTickMark val="out"/>
        <c:minorTickMark val="none"/>
        <c:tickLblPos val="nextTo"/>
        <c:crossAx val="2026685264"/>
        <c:crosses val="autoZero"/>
        <c:auto val="1"/>
        <c:lblAlgn val="ctr"/>
        <c:lblOffset val="100"/>
        <c:noMultiLvlLbl val="0"/>
      </c:catAx>
      <c:spPr>
        <a:noFill/>
        <a:ln>
          <a:noFill/>
        </a:ln>
        <a:effectLst/>
      </c:spPr>
    </c:plotArea>
    <c:legend>
      <c:legendPos val="r"/>
      <c:layout>
        <c:manualLayout>
          <c:xMode val="edge"/>
          <c:yMode val="edge"/>
          <c:x val="0.62420267530216145"/>
          <c:y val="0.42430402650793986"/>
          <c:w val="0.35130752090873241"/>
          <c:h val="0.2142877152993750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Hela livsmedelkontrollen</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stacked"/>
        <c:varyColors val="0"/>
        <c:ser>
          <c:idx val="1"/>
          <c:order val="1"/>
          <c:tx>
            <c:strRef>
              <c:f>Admin!$B$37</c:f>
              <c:strCache>
                <c:ptCount val="1"/>
                <c:pt idx="0">
                  <c:v>Faktskt arbetad tid</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sv-S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Admin!$C$37</c:f>
              <c:numCache>
                <c:formatCode>_-* #\ ##0\ _k_r_-;\-* #\ ##0\ _k_r_-;_-* "-"??\ _k_r_-;_-@_-</c:formatCode>
                <c:ptCount val="1"/>
                <c:pt idx="0">
                  <c:v>0</c:v>
                </c:pt>
              </c:numCache>
            </c:numRef>
          </c:val>
          <c:extLst>
            <c:ext xmlns:c16="http://schemas.microsoft.com/office/drawing/2014/chart" uri="{C3380CC4-5D6E-409C-BE32-E72D297353CC}">
              <c16:uniqueId val="{00000002-FEBC-494A-B352-3D5DF750F60A}"/>
            </c:ext>
          </c:extLst>
        </c:ser>
        <c:ser>
          <c:idx val="2"/>
          <c:order val="2"/>
          <c:tx>
            <c:strRef>
              <c:f>Admin!$B$38</c:f>
              <c:strCache>
                <c:ptCount val="1"/>
                <c:pt idx="0">
                  <c:v>Frånvaro</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sv-S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Admin!$C$38</c:f>
              <c:numCache>
                <c:formatCode>_-* #\ ##0\ _k_r_-;\-* #\ ##0\ _k_r_-;_-* "-"??\ _k_r_-;_-@_-</c:formatCode>
                <c:ptCount val="1"/>
                <c:pt idx="0">
                  <c:v>0</c:v>
                </c:pt>
              </c:numCache>
            </c:numRef>
          </c:val>
          <c:extLst>
            <c:ext xmlns:c16="http://schemas.microsoft.com/office/drawing/2014/chart" uri="{C3380CC4-5D6E-409C-BE32-E72D297353CC}">
              <c16:uniqueId val="{00000003-FEBC-494A-B352-3D5DF750F60A}"/>
            </c:ext>
          </c:extLst>
        </c:ser>
        <c:dLbls>
          <c:showLegendKey val="0"/>
          <c:showVal val="0"/>
          <c:showCatName val="0"/>
          <c:showSerName val="0"/>
          <c:showPercent val="0"/>
          <c:showBubbleSize val="0"/>
        </c:dLbls>
        <c:gapWidth val="20"/>
        <c:overlap val="100"/>
        <c:axId val="1199500576"/>
        <c:axId val="1199501824"/>
      </c:barChart>
      <c:barChart>
        <c:barDir val="col"/>
        <c:grouping val="clustered"/>
        <c:varyColors val="0"/>
        <c:ser>
          <c:idx val="0"/>
          <c:order val="0"/>
          <c:tx>
            <c:strRef>
              <c:f>Admin!$B$36</c:f>
              <c:strCache>
                <c:ptCount val="1"/>
                <c:pt idx="0">
                  <c:v>Kontrolltid</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sv-S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Admin!$C$36</c:f>
              <c:numCache>
                <c:formatCode>_-* #\ ##0\ _k_r_-;\-* #\ ##0\ _k_r_-;_-* "-"??\ _k_r_-;_-@_-</c:formatCode>
                <c:ptCount val="1"/>
                <c:pt idx="0">
                  <c:v>0</c:v>
                </c:pt>
              </c:numCache>
            </c:numRef>
          </c:val>
          <c:extLst>
            <c:ext xmlns:c16="http://schemas.microsoft.com/office/drawing/2014/chart" uri="{C3380CC4-5D6E-409C-BE32-E72D297353CC}">
              <c16:uniqueId val="{00000000-FEBC-494A-B352-3D5DF750F60A}"/>
            </c:ext>
          </c:extLst>
        </c:ser>
        <c:dLbls>
          <c:showLegendKey val="0"/>
          <c:showVal val="0"/>
          <c:showCatName val="0"/>
          <c:showSerName val="0"/>
          <c:showPercent val="0"/>
          <c:showBubbleSize val="0"/>
        </c:dLbls>
        <c:gapWidth val="40"/>
        <c:axId val="2026687344"/>
        <c:axId val="2026685264"/>
      </c:barChart>
      <c:catAx>
        <c:axId val="1199500576"/>
        <c:scaling>
          <c:orientation val="minMax"/>
        </c:scaling>
        <c:delete val="1"/>
        <c:axPos val="b"/>
        <c:majorTickMark val="none"/>
        <c:minorTickMark val="none"/>
        <c:tickLblPos val="nextTo"/>
        <c:crossAx val="1199501824"/>
        <c:crosses val="autoZero"/>
        <c:auto val="1"/>
        <c:lblAlgn val="ctr"/>
        <c:lblOffset val="100"/>
        <c:noMultiLvlLbl val="0"/>
      </c:catAx>
      <c:valAx>
        <c:axId val="1199501824"/>
        <c:scaling>
          <c:orientation val="minMax"/>
        </c:scaling>
        <c:delete val="0"/>
        <c:axPos val="l"/>
        <c:majorGridlines>
          <c:spPr>
            <a:ln w="9525" cap="flat" cmpd="sng" algn="ctr">
              <a:solidFill>
                <a:schemeClr val="tx1">
                  <a:lumMod val="15000"/>
                  <a:lumOff val="85000"/>
                </a:schemeClr>
              </a:solidFill>
              <a:round/>
            </a:ln>
            <a:effectLst/>
          </c:spPr>
        </c:majorGridlines>
        <c:numFmt formatCode="_-* #\ ##0\ _k_r_-;\-* #\ ##0\ _k_r_-;_-* &quot;-&quot;??\ _k_r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199500576"/>
        <c:crosses val="autoZero"/>
        <c:crossBetween val="between"/>
      </c:valAx>
      <c:valAx>
        <c:axId val="2026685264"/>
        <c:scaling>
          <c:orientation val="minMax"/>
        </c:scaling>
        <c:delete val="1"/>
        <c:axPos val="r"/>
        <c:numFmt formatCode="_-* #\ ##0\ _k_r_-;\-* #\ ##0\ _k_r_-;_-* &quot;-&quot;??\ _k_r_-;_-@_-" sourceLinked="1"/>
        <c:majorTickMark val="out"/>
        <c:minorTickMark val="none"/>
        <c:tickLblPos val="nextTo"/>
        <c:crossAx val="2026687344"/>
        <c:crosses val="max"/>
        <c:crossBetween val="between"/>
      </c:valAx>
      <c:catAx>
        <c:axId val="2026687344"/>
        <c:scaling>
          <c:orientation val="minMax"/>
        </c:scaling>
        <c:delete val="1"/>
        <c:axPos val="b"/>
        <c:majorTickMark val="out"/>
        <c:minorTickMark val="none"/>
        <c:tickLblPos val="nextTo"/>
        <c:crossAx val="2026685264"/>
        <c:crosses val="autoZero"/>
        <c:auto val="1"/>
        <c:lblAlgn val="ctr"/>
        <c:lblOffset val="100"/>
        <c:noMultiLvlLbl val="0"/>
      </c:catAx>
      <c:spPr>
        <a:noFill/>
        <a:ln>
          <a:noFill/>
        </a:ln>
        <a:effectLst/>
      </c:spPr>
    </c:plotArea>
    <c:legend>
      <c:legendPos val="r"/>
      <c:layout>
        <c:manualLayout>
          <c:xMode val="edge"/>
          <c:yMode val="edge"/>
          <c:x val="0.62420267530216145"/>
          <c:y val="0.42412964101671119"/>
          <c:w val="0.35130752090873241"/>
          <c:h val="0.2147813831494974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userShapes r:id="rId4"/>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422965167278675"/>
          <c:y val="0.14093080109794359"/>
          <c:w val="0.41336362043094904"/>
          <c:h val="0.79204817113665482"/>
        </c:manualLayout>
      </c:layout>
      <c:barChart>
        <c:barDir val="col"/>
        <c:grouping val="stacked"/>
        <c:varyColors val="0"/>
        <c:ser>
          <c:idx val="0"/>
          <c:order val="0"/>
          <c:tx>
            <c:strRef>
              <c:f>Admin!$B$21</c:f>
              <c:strCache>
                <c:ptCount val="1"/>
                <c:pt idx="0">
                  <c:v>Livsmedelsinspektörernas lönekostnader inklusive PO-tillägg</c:v>
                </c:pt>
              </c:strCache>
            </c:strRef>
          </c:tx>
          <c:spPr>
            <a:solidFill>
              <a:schemeClr val="accent6"/>
            </a:solidFill>
            <a:ln w="25400">
              <a:noFill/>
            </a:ln>
          </c:spPr>
          <c:invertIfNegative val="0"/>
          <c:cat>
            <c:strRef>
              <c:f>Admin!$C$20</c:f>
              <c:strCache>
                <c:ptCount val="1"/>
                <c:pt idx="0">
                  <c:v> Timavgift offentlig kontroll (kr/tim kontrolltid) </c:v>
                </c:pt>
              </c:strCache>
            </c:strRef>
          </c:cat>
          <c:val>
            <c:numRef>
              <c:f>Admin!$C$21</c:f>
              <c:numCache>
                <c:formatCode>General</c:formatCode>
                <c:ptCount val="1"/>
                <c:pt idx="0">
                  <c:v>0</c:v>
                </c:pt>
              </c:numCache>
            </c:numRef>
          </c:val>
          <c:extLst>
            <c:ext xmlns:c16="http://schemas.microsoft.com/office/drawing/2014/chart" uri="{C3380CC4-5D6E-409C-BE32-E72D297353CC}">
              <c16:uniqueId val="{00000000-65B4-4B16-B68D-4A7D7D5CA0EB}"/>
            </c:ext>
          </c:extLst>
        </c:ser>
        <c:ser>
          <c:idx val="2"/>
          <c:order val="1"/>
          <c:tx>
            <c:strRef>
              <c:f>Admin!$B$22</c:f>
              <c:strCache>
                <c:ptCount val="1"/>
                <c:pt idx="0">
                  <c:v>Löner till övrig personal</c:v>
                </c:pt>
              </c:strCache>
            </c:strRef>
          </c:tx>
          <c:spPr>
            <a:solidFill>
              <a:srgbClr val="A5A5A5"/>
            </a:solidFill>
            <a:ln w="25400">
              <a:noFill/>
            </a:ln>
          </c:spPr>
          <c:invertIfNegative val="0"/>
          <c:cat>
            <c:strRef>
              <c:f>Admin!$C$20</c:f>
              <c:strCache>
                <c:ptCount val="1"/>
                <c:pt idx="0">
                  <c:v> Timavgift offentlig kontroll (kr/tim kontrolltid) </c:v>
                </c:pt>
              </c:strCache>
            </c:strRef>
          </c:cat>
          <c:val>
            <c:numRef>
              <c:f>Admin!$C$22</c:f>
              <c:numCache>
                <c:formatCode>General</c:formatCode>
                <c:ptCount val="1"/>
                <c:pt idx="0">
                  <c:v>0</c:v>
                </c:pt>
              </c:numCache>
            </c:numRef>
          </c:val>
          <c:extLst>
            <c:ext xmlns:c16="http://schemas.microsoft.com/office/drawing/2014/chart" uri="{C3380CC4-5D6E-409C-BE32-E72D297353CC}">
              <c16:uniqueId val="{00000001-65B4-4B16-B68D-4A7D7D5CA0EB}"/>
            </c:ext>
          </c:extLst>
        </c:ser>
        <c:ser>
          <c:idx val="1"/>
          <c:order val="2"/>
          <c:tx>
            <c:strRef>
              <c:f>Admin!$B$23</c:f>
              <c:strCache>
                <c:ptCount val="1"/>
                <c:pt idx="0">
                  <c:v>Kostnader för anläggningar och utrustning</c:v>
                </c:pt>
              </c:strCache>
            </c:strRef>
          </c:tx>
          <c:invertIfNegative val="0"/>
          <c:cat>
            <c:strRef>
              <c:f>Admin!$C$20</c:f>
              <c:strCache>
                <c:ptCount val="1"/>
                <c:pt idx="0">
                  <c:v> Timavgift offentlig kontroll (kr/tim kontrolltid) </c:v>
                </c:pt>
              </c:strCache>
            </c:strRef>
          </c:cat>
          <c:val>
            <c:numRef>
              <c:f>Admin!$C$23</c:f>
              <c:numCache>
                <c:formatCode>General</c:formatCode>
                <c:ptCount val="1"/>
                <c:pt idx="0">
                  <c:v>0</c:v>
                </c:pt>
              </c:numCache>
            </c:numRef>
          </c:val>
          <c:extLst>
            <c:ext xmlns:c16="http://schemas.microsoft.com/office/drawing/2014/chart" uri="{C3380CC4-5D6E-409C-BE32-E72D297353CC}">
              <c16:uniqueId val="{00000007-1CAA-476C-B130-67AE4B4A0DE4}"/>
            </c:ext>
          </c:extLst>
        </c:ser>
        <c:ser>
          <c:idx val="3"/>
          <c:order val="3"/>
          <c:tx>
            <c:strRef>
              <c:f>Admin!$B$24</c:f>
              <c:strCache>
                <c:ptCount val="1"/>
                <c:pt idx="0">
                  <c:v>Kostnader för förbrukningsmaterial och verktyg. </c:v>
                </c:pt>
              </c:strCache>
            </c:strRef>
          </c:tx>
          <c:invertIfNegative val="0"/>
          <c:cat>
            <c:strRef>
              <c:f>Admin!$C$20</c:f>
              <c:strCache>
                <c:ptCount val="1"/>
                <c:pt idx="0">
                  <c:v> Timavgift offentlig kontroll (kr/tim kontrolltid) </c:v>
                </c:pt>
              </c:strCache>
            </c:strRef>
          </c:cat>
          <c:val>
            <c:numRef>
              <c:f>Admin!$C$24</c:f>
              <c:numCache>
                <c:formatCode>General</c:formatCode>
                <c:ptCount val="1"/>
                <c:pt idx="0">
                  <c:v>0</c:v>
                </c:pt>
              </c:numCache>
            </c:numRef>
          </c:val>
          <c:extLst>
            <c:ext xmlns:c16="http://schemas.microsoft.com/office/drawing/2014/chart" uri="{C3380CC4-5D6E-409C-BE32-E72D297353CC}">
              <c16:uniqueId val="{00000008-1CAA-476C-B130-67AE4B4A0DE4}"/>
            </c:ext>
          </c:extLst>
        </c:ser>
        <c:ser>
          <c:idx val="4"/>
          <c:order val="4"/>
          <c:tx>
            <c:strRef>
              <c:f>Admin!$B$25</c:f>
              <c:strCache>
                <c:ptCount val="1"/>
                <c:pt idx="0">
                  <c:v>Kostnader för utbildning</c:v>
                </c:pt>
              </c:strCache>
            </c:strRef>
          </c:tx>
          <c:invertIfNegative val="0"/>
          <c:cat>
            <c:strRef>
              <c:f>Admin!$C$20</c:f>
              <c:strCache>
                <c:ptCount val="1"/>
                <c:pt idx="0">
                  <c:v> Timavgift offentlig kontroll (kr/tim kontrolltid) </c:v>
                </c:pt>
              </c:strCache>
            </c:strRef>
          </c:cat>
          <c:val>
            <c:numRef>
              <c:f>Admin!$C$25</c:f>
              <c:numCache>
                <c:formatCode>General</c:formatCode>
                <c:ptCount val="1"/>
                <c:pt idx="0">
                  <c:v>0</c:v>
                </c:pt>
              </c:numCache>
            </c:numRef>
          </c:val>
          <c:extLst>
            <c:ext xmlns:c16="http://schemas.microsoft.com/office/drawing/2014/chart" uri="{C3380CC4-5D6E-409C-BE32-E72D297353CC}">
              <c16:uniqueId val="{00000009-1CAA-476C-B130-67AE4B4A0DE4}"/>
            </c:ext>
          </c:extLst>
        </c:ser>
        <c:ser>
          <c:idx val="5"/>
          <c:order val="5"/>
          <c:tx>
            <c:strRef>
              <c:f>Admin!$B$26</c:f>
              <c:strCache>
                <c:ptCount val="1"/>
                <c:pt idx="0">
                  <c:v>Kostnader för resor</c:v>
                </c:pt>
              </c:strCache>
            </c:strRef>
          </c:tx>
          <c:invertIfNegative val="0"/>
          <c:cat>
            <c:strRef>
              <c:f>Admin!$C$20</c:f>
              <c:strCache>
                <c:ptCount val="1"/>
                <c:pt idx="0">
                  <c:v> Timavgift offentlig kontroll (kr/tim kontrolltid) </c:v>
                </c:pt>
              </c:strCache>
            </c:strRef>
          </c:cat>
          <c:val>
            <c:numRef>
              <c:f>Admin!$C$26</c:f>
              <c:numCache>
                <c:formatCode>General</c:formatCode>
                <c:ptCount val="1"/>
                <c:pt idx="0">
                  <c:v>0</c:v>
                </c:pt>
              </c:numCache>
            </c:numRef>
          </c:val>
          <c:extLst>
            <c:ext xmlns:c16="http://schemas.microsoft.com/office/drawing/2014/chart" uri="{C3380CC4-5D6E-409C-BE32-E72D297353CC}">
              <c16:uniqueId val="{0000000A-1CAA-476C-B130-67AE4B4A0DE4}"/>
            </c:ext>
          </c:extLst>
        </c:ser>
        <c:ser>
          <c:idx val="6"/>
          <c:order val="6"/>
          <c:tx>
            <c:strRef>
              <c:f>Admin!$B$27</c:f>
              <c:strCache>
                <c:ptCount val="1"/>
                <c:pt idx="0">
                  <c:v>Kostnader för provtagning</c:v>
                </c:pt>
              </c:strCache>
            </c:strRef>
          </c:tx>
          <c:invertIfNegative val="0"/>
          <c:cat>
            <c:strRef>
              <c:f>Admin!$C$20</c:f>
              <c:strCache>
                <c:ptCount val="1"/>
                <c:pt idx="0">
                  <c:v> Timavgift offentlig kontroll (kr/tim kontrolltid) </c:v>
                </c:pt>
              </c:strCache>
            </c:strRef>
          </c:cat>
          <c:val>
            <c:numRef>
              <c:f>Admin!$C$27</c:f>
              <c:numCache>
                <c:formatCode>General</c:formatCode>
                <c:ptCount val="1"/>
                <c:pt idx="0">
                  <c:v>0</c:v>
                </c:pt>
              </c:numCache>
            </c:numRef>
          </c:val>
          <c:extLst>
            <c:ext xmlns:c16="http://schemas.microsoft.com/office/drawing/2014/chart" uri="{C3380CC4-5D6E-409C-BE32-E72D297353CC}">
              <c16:uniqueId val="{0000000B-1CAA-476C-B130-67AE4B4A0DE4}"/>
            </c:ext>
          </c:extLst>
        </c:ser>
        <c:ser>
          <c:idx val="7"/>
          <c:order val="7"/>
          <c:tx>
            <c:strRef>
              <c:f>Admin!$B$28</c:f>
              <c:strCache>
                <c:ptCount val="1"/>
                <c:pt idx="0">
                  <c:v>Nämndens kostnader</c:v>
                </c:pt>
              </c:strCache>
            </c:strRef>
          </c:tx>
          <c:invertIfNegative val="0"/>
          <c:cat>
            <c:strRef>
              <c:f>Admin!$C$20</c:f>
              <c:strCache>
                <c:ptCount val="1"/>
                <c:pt idx="0">
                  <c:v> Timavgift offentlig kontroll (kr/tim kontrolltid) </c:v>
                </c:pt>
              </c:strCache>
            </c:strRef>
          </c:cat>
          <c:val>
            <c:numRef>
              <c:f>Admin!$C$28</c:f>
              <c:numCache>
                <c:formatCode>General</c:formatCode>
                <c:ptCount val="1"/>
                <c:pt idx="0">
                  <c:v>0</c:v>
                </c:pt>
              </c:numCache>
            </c:numRef>
          </c:val>
          <c:extLst>
            <c:ext xmlns:c16="http://schemas.microsoft.com/office/drawing/2014/chart" uri="{C3380CC4-5D6E-409C-BE32-E72D297353CC}">
              <c16:uniqueId val="{0000000C-1CAA-476C-B130-67AE4B4A0DE4}"/>
            </c:ext>
          </c:extLst>
        </c:ser>
        <c:dLbls>
          <c:showLegendKey val="0"/>
          <c:showVal val="0"/>
          <c:showCatName val="0"/>
          <c:showSerName val="0"/>
          <c:showPercent val="0"/>
          <c:showBubbleSize val="0"/>
        </c:dLbls>
        <c:gapWidth val="55"/>
        <c:overlap val="100"/>
        <c:axId val="295085007"/>
        <c:axId val="1"/>
      </c:barChart>
      <c:catAx>
        <c:axId val="295085007"/>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sv-SE"/>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ln w="6350">
            <a:noFill/>
          </a:ln>
        </c:spPr>
        <c:txPr>
          <a:bodyPr rot="0" vert="horz"/>
          <a:lstStyle/>
          <a:p>
            <a:pPr>
              <a:defRPr sz="900" b="0" i="0" u="none" strike="noStrike" baseline="0">
                <a:solidFill>
                  <a:srgbClr val="333333"/>
                </a:solidFill>
                <a:latin typeface="Arial"/>
                <a:ea typeface="Arial"/>
                <a:cs typeface="Arial"/>
              </a:defRPr>
            </a:pPr>
            <a:endParaRPr lang="sv-SE"/>
          </a:p>
        </c:txPr>
        <c:crossAx val="295085007"/>
        <c:crosses val="autoZero"/>
        <c:crossBetween val="between"/>
      </c:valAx>
      <c:spPr>
        <a:noFill/>
        <a:ln w="25400">
          <a:noFill/>
        </a:ln>
      </c:spPr>
    </c:plotArea>
    <c:legend>
      <c:legendPos val="r"/>
      <c:layout>
        <c:manualLayout>
          <c:xMode val="edge"/>
          <c:yMode val="edge"/>
          <c:x val="0.66318082932187561"/>
          <c:y val="0.20377517807229514"/>
          <c:w val="0.31590414660937816"/>
          <c:h val="0.72777026481758189"/>
        </c:manualLayout>
      </c:layout>
      <c:overlay val="0"/>
      <c:spPr>
        <a:noFill/>
        <a:ln w="25400">
          <a:noFill/>
        </a:ln>
      </c:spPr>
      <c:txPr>
        <a:bodyPr/>
        <a:lstStyle/>
        <a:p>
          <a:pPr>
            <a:defRPr sz="825" b="0" i="0" u="none" strike="noStrike" baseline="0">
              <a:solidFill>
                <a:srgbClr val="333333"/>
              </a:solidFill>
              <a:latin typeface="Arial"/>
              <a:ea typeface="Arial"/>
              <a:cs typeface="Arial"/>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Arial"/>
          <a:ea typeface="Arial"/>
          <a:cs typeface="Arial"/>
        </a:defRPr>
      </a:pPr>
      <a:endParaRPr lang="sv-SE"/>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5. F&#246;rvaltningens kostnader'!Print_Area"/><Relationship Id="rId2" Type="http://schemas.openxmlformats.org/officeDocument/2006/relationships/hyperlink" Target="#'3. Generella uppgifter'!Print_Area"/><Relationship Id="rId1" Type="http://schemas.openxmlformats.org/officeDocument/2006/relationships/hyperlink" Target="#'4. Ber&#228;kning av kontrolltid'!Print_Area"/><Relationship Id="rId5" Type="http://schemas.openxmlformats.org/officeDocument/2006/relationships/hyperlink" Target="#'7. Resultat'!Print_Area"/><Relationship Id="rId4" Type="http://schemas.openxmlformats.org/officeDocument/2006/relationships/hyperlink" Target="#'6. Livsmedelkontrollens kostnad'!Print_Area"/></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274320</xdr:colOff>
      <xdr:row>5</xdr:row>
      <xdr:rowOff>129540</xdr:rowOff>
    </xdr:from>
    <xdr:to>
      <xdr:col>2</xdr:col>
      <xdr:colOff>26035</xdr:colOff>
      <xdr:row>29</xdr:row>
      <xdr:rowOff>45769</xdr:rowOff>
    </xdr:to>
    <xdr:pic>
      <xdr:nvPicPr>
        <xdr:cNvPr id="4" name="Bildobjekt 3" descr="https://im10.inviewer.se/skiss/86/86326217437.jp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4320" y="1455420"/>
          <a:ext cx="5897880" cy="3936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220509</xdr:colOff>
      <xdr:row>14</xdr:row>
      <xdr:rowOff>38413</xdr:rowOff>
    </xdr:from>
    <xdr:to>
      <xdr:col>3</xdr:col>
      <xdr:colOff>408686</xdr:colOff>
      <xdr:row>18</xdr:row>
      <xdr:rowOff>137011</xdr:rowOff>
    </xdr:to>
    <xdr:sp macro="" textlink="">
      <xdr:nvSpPr>
        <xdr:cNvPr id="3" name="Flowchart: Card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1128931" y="2620016"/>
          <a:ext cx="1411912" cy="847606"/>
        </a:xfrm>
        <a:prstGeom prst="flowChartPunchedCard">
          <a:avLst/>
        </a:prstGeom>
        <a:solidFill>
          <a:schemeClr val="accent1">
            <a:lumMod val="40000"/>
            <a:lumOff val="60000"/>
          </a:schemeClr>
        </a:solidFill>
      </xdr:spPr>
      <xdr:style>
        <a:lnRef idx="1">
          <a:schemeClr val="accent6"/>
        </a:lnRef>
        <a:fillRef idx="2">
          <a:schemeClr val="accent6"/>
        </a:fillRef>
        <a:effectRef idx="1">
          <a:schemeClr val="accent6"/>
        </a:effectRef>
        <a:fontRef idx="minor">
          <a:schemeClr val="dk1"/>
        </a:fontRef>
      </xdr:style>
      <xdr:txBody>
        <a:bodyPr vertOverflow="clip" horzOverflow="clip"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Beräkning av kontrolltid</a:t>
          </a:r>
          <a:endParaRPr lang="sv-SE" sz="1000">
            <a:effectLst/>
          </a:endParaRPr>
        </a:p>
        <a:p>
          <a:pPr algn="ctr"/>
          <a:endParaRPr lang="sv-SE" sz="1000"/>
        </a:p>
      </xdr:txBody>
    </xdr:sp>
    <xdr:clientData/>
  </xdr:twoCellAnchor>
  <xdr:oneCellAnchor>
    <xdr:from>
      <xdr:col>6</xdr:col>
      <xdr:colOff>0</xdr:colOff>
      <xdr:row>9</xdr:row>
      <xdr:rowOff>40404</xdr:rowOff>
    </xdr:from>
    <xdr:ext cx="191233" cy="254557"/>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6285714" y="1665257"/>
          <a:ext cx="18473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SE"/>
        </a:p>
      </xdr:txBody>
    </xdr:sp>
    <xdr:clientData/>
  </xdr:oneCellAnchor>
  <xdr:twoCellAnchor>
    <xdr:from>
      <xdr:col>1</xdr:col>
      <xdr:colOff>416089</xdr:colOff>
      <xdr:row>4</xdr:row>
      <xdr:rowOff>110793</xdr:rowOff>
    </xdr:from>
    <xdr:to>
      <xdr:col>3</xdr:col>
      <xdr:colOff>285853</xdr:colOff>
      <xdr:row>10</xdr:row>
      <xdr:rowOff>126234</xdr:rowOff>
    </xdr:to>
    <xdr:sp macro="" textlink="">
      <xdr:nvSpPr>
        <xdr:cNvPr id="15" name="Flowchart: Connector 14">
          <a:hlinkClick xmlns:r="http://schemas.openxmlformats.org/officeDocument/2006/relationships" r:id="rId2"/>
          <a:extLst>
            <a:ext uri="{FF2B5EF4-FFF2-40B4-BE49-F238E27FC236}">
              <a16:creationId xmlns:a16="http://schemas.microsoft.com/office/drawing/2014/main" id="{00000000-0008-0000-0100-00000F000000}"/>
            </a:ext>
          </a:extLst>
        </xdr:cNvPr>
        <xdr:cNvSpPr/>
      </xdr:nvSpPr>
      <xdr:spPr>
        <a:xfrm>
          <a:off x="942765" y="872793"/>
          <a:ext cx="1080000" cy="1080000"/>
        </a:xfrm>
        <a:prstGeom prst="flowChartConnector">
          <a:avLst/>
        </a:prstGeom>
        <a:solidFill>
          <a:schemeClr val="bg1">
            <a:lumMod val="75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lang="sv-SE" sz="1000"/>
            <a:t>Generella uppgifter</a:t>
          </a:r>
        </a:p>
      </xdr:txBody>
    </xdr:sp>
    <xdr:clientData/>
  </xdr:twoCellAnchor>
  <xdr:twoCellAnchor>
    <xdr:from>
      <xdr:col>1</xdr:col>
      <xdr:colOff>216208</xdr:colOff>
      <xdr:row>23</xdr:row>
      <xdr:rowOff>22663</xdr:rowOff>
    </xdr:from>
    <xdr:to>
      <xdr:col>3</xdr:col>
      <xdr:colOff>406292</xdr:colOff>
      <xdr:row>27</xdr:row>
      <xdr:rowOff>123378</xdr:rowOff>
    </xdr:to>
    <xdr:sp macro="" textlink="">
      <xdr:nvSpPr>
        <xdr:cNvPr id="64" name="Flowchart: Card 63">
          <a:hlinkClick xmlns:r="http://schemas.openxmlformats.org/officeDocument/2006/relationships" r:id="rId3"/>
          <a:extLst>
            <a:ext uri="{FF2B5EF4-FFF2-40B4-BE49-F238E27FC236}">
              <a16:creationId xmlns:a16="http://schemas.microsoft.com/office/drawing/2014/main" id="{00000000-0008-0000-0100-000040000000}"/>
            </a:ext>
          </a:extLst>
        </xdr:cNvPr>
        <xdr:cNvSpPr/>
      </xdr:nvSpPr>
      <xdr:spPr>
        <a:xfrm>
          <a:off x="1159967" y="3788624"/>
          <a:ext cx="1445143" cy="835043"/>
        </a:xfrm>
        <a:prstGeom prst="flowChartPunchedCard">
          <a:avLst/>
        </a:prstGeom>
        <a:solidFill>
          <a:schemeClr val="accent1">
            <a:lumMod val="40000"/>
            <a:lumOff val="60000"/>
          </a:schemeClr>
        </a:solidFill>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sv-SE" sz="1100">
              <a:solidFill>
                <a:sysClr val="windowText" lastClr="000000"/>
              </a:solidFill>
            </a:rPr>
            <a:t>Förvaltningens kostnader</a:t>
          </a:r>
        </a:p>
      </xdr:txBody>
    </xdr:sp>
    <xdr:clientData/>
  </xdr:twoCellAnchor>
  <xdr:twoCellAnchor>
    <xdr:from>
      <xdr:col>1</xdr:col>
      <xdr:colOff>219957</xdr:colOff>
      <xdr:row>31</xdr:row>
      <xdr:rowOff>13804</xdr:rowOff>
    </xdr:from>
    <xdr:to>
      <xdr:col>3</xdr:col>
      <xdr:colOff>430306</xdr:colOff>
      <xdr:row>35</xdr:row>
      <xdr:rowOff>139018</xdr:rowOff>
    </xdr:to>
    <xdr:sp macro="" textlink="">
      <xdr:nvSpPr>
        <xdr:cNvPr id="69" name="Flowchart: Card 68">
          <a:hlinkClick xmlns:r="http://schemas.openxmlformats.org/officeDocument/2006/relationships" r:id="rId4"/>
          <a:extLst>
            <a:ext uri="{FF2B5EF4-FFF2-40B4-BE49-F238E27FC236}">
              <a16:creationId xmlns:a16="http://schemas.microsoft.com/office/drawing/2014/main" id="{00000000-0008-0000-0100-000045000000}"/>
            </a:ext>
          </a:extLst>
        </xdr:cNvPr>
        <xdr:cNvSpPr/>
      </xdr:nvSpPr>
      <xdr:spPr>
        <a:xfrm>
          <a:off x="757839" y="6889733"/>
          <a:ext cx="1465408" cy="842391"/>
        </a:xfrm>
        <a:prstGeom prst="flowChartPunchedCard">
          <a:avLst/>
        </a:prstGeom>
        <a:solidFill>
          <a:schemeClr val="accent1">
            <a:lumMod val="40000"/>
            <a:lumOff val="60000"/>
          </a:schemeClr>
        </a:solidFill>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sv-SE" sz="1100">
              <a:solidFill>
                <a:sysClr val="windowText" lastClr="000000"/>
              </a:solidFill>
            </a:rPr>
            <a:t>Livsmedelskontrollens kostnader</a:t>
          </a:r>
        </a:p>
      </xdr:txBody>
    </xdr:sp>
    <xdr:clientData/>
  </xdr:twoCellAnchor>
  <xdr:twoCellAnchor>
    <xdr:from>
      <xdr:col>1</xdr:col>
      <xdr:colOff>415549</xdr:colOff>
      <xdr:row>40</xdr:row>
      <xdr:rowOff>40573</xdr:rowOff>
    </xdr:from>
    <xdr:to>
      <xdr:col>3</xdr:col>
      <xdr:colOff>285313</xdr:colOff>
      <xdr:row>46</xdr:row>
      <xdr:rowOff>44809</xdr:rowOff>
    </xdr:to>
    <xdr:sp macro="" textlink="">
      <xdr:nvSpPr>
        <xdr:cNvPr id="75" name="Flowchart: Connector 74">
          <a:hlinkClick xmlns:r="http://schemas.openxmlformats.org/officeDocument/2006/relationships" r:id="rId5"/>
          <a:extLst>
            <a:ext uri="{FF2B5EF4-FFF2-40B4-BE49-F238E27FC236}">
              <a16:creationId xmlns:a16="http://schemas.microsoft.com/office/drawing/2014/main" id="{00000000-0008-0000-0100-00004B000000}"/>
            </a:ext>
          </a:extLst>
        </xdr:cNvPr>
        <xdr:cNvSpPr/>
      </xdr:nvSpPr>
      <xdr:spPr>
        <a:xfrm>
          <a:off x="942225" y="8938044"/>
          <a:ext cx="1080000" cy="1080000"/>
        </a:xfrm>
        <a:prstGeom prst="flowChartConnector">
          <a:avLst/>
        </a:prstGeom>
        <a:solidFill>
          <a:schemeClr val="bg1">
            <a:lumMod val="75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indent="0" algn="ctr"/>
          <a:r>
            <a:rPr lang="sv-SE" sz="1000">
              <a:solidFill>
                <a:schemeClr val="dk1"/>
              </a:solidFill>
              <a:latin typeface="+mn-lt"/>
              <a:ea typeface="+mn-ea"/>
              <a:cs typeface="+mn-cs"/>
            </a:rPr>
            <a:t>Resultat</a:t>
          </a:r>
        </a:p>
      </xdr:txBody>
    </xdr:sp>
    <xdr:clientData/>
  </xdr:twoCellAnchor>
  <xdr:twoCellAnchor>
    <xdr:from>
      <xdr:col>2</xdr:col>
      <xdr:colOff>201706</xdr:colOff>
      <xdr:row>10</xdr:row>
      <xdr:rowOff>179293</xdr:rowOff>
    </xdr:from>
    <xdr:to>
      <xdr:col>2</xdr:col>
      <xdr:colOff>515470</xdr:colOff>
      <xdr:row>13</xdr:row>
      <xdr:rowOff>112058</xdr:rowOff>
    </xdr:to>
    <xdr:sp macro="" textlink="">
      <xdr:nvSpPr>
        <xdr:cNvPr id="4" name="Arrow: Down 3">
          <a:extLst>
            <a:ext uri="{FF2B5EF4-FFF2-40B4-BE49-F238E27FC236}">
              <a16:creationId xmlns:a16="http://schemas.microsoft.com/office/drawing/2014/main" id="{1591832A-57A3-46D2-B1A6-D34C45C38219}"/>
            </a:ext>
          </a:extLst>
        </xdr:cNvPr>
        <xdr:cNvSpPr/>
      </xdr:nvSpPr>
      <xdr:spPr>
        <a:xfrm>
          <a:off x="1333500" y="2005852"/>
          <a:ext cx="313764" cy="67235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E" sz="1100"/>
        </a:p>
      </xdr:txBody>
    </xdr:sp>
    <xdr:clientData/>
  </xdr:twoCellAnchor>
  <xdr:twoCellAnchor>
    <xdr:from>
      <xdr:col>2</xdr:col>
      <xdr:colOff>201706</xdr:colOff>
      <xdr:row>19</xdr:row>
      <xdr:rowOff>22412</xdr:rowOff>
    </xdr:from>
    <xdr:to>
      <xdr:col>2</xdr:col>
      <xdr:colOff>515470</xdr:colOff>
      <xdr:row>22</xdr:row>
      <xdr:rowOff>89647</xdr:rowOff>
    </xdr:to>
    <xdr:sp macro="" textlink="">
      <xdr:nvSpPr>
        <xdr:cNvPr id="14" name="Arrow: Down 13">
          <a:extLst>
            <a:ext uri="{FF2B5EF4-FFF2-40B4-BE49-F238E27FC236}">
              <a16:creationId xmlns:a16="http://schemas.microsoft.com/office/drawing/2014/main" id="{C91D8089-C388-498A-A770-1D56E4061F11}"/>
            </a:ext>
          </a:extLst>
        </xdr:cNvPr>
        <xdr:cNvSpPr/>
      </xdr:nvSpPr>
      <xdr:spPr>
        <a:xfrm>
          <a:off x="1333500" y="3910853"/>
          <a:ext cx="313764" cy="60511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E" sz="1100"/>
        </a:p>
      </xdr:txBody>
    </xdr:sp>
    <xdr:clientData/>
  </xdr:twoCellAnchor>
  <xdr:twoCellAnchor>
    <xdr:from>
      <xdr:col>2</xdr:col>
      <xdr:colOff>201706</xdr:colOff>
      <xdr:row>27</xdr:row>
      <xdr:rowOff>212911</xdr:rowOff>
    </xdr:from>
    <xdr:to>
      <xdr:col>2</xdr:col>
      <xdr:colOff>515470</xdr:colOff>
      <xdr:row>30</xdr:row>
      <xdr:rowOff>100853</xdr:rowOff>
    </xdr:to>
    <xdr:sp macro="" textlink="">
      <xdr:nvSpPr>
        <xdr:cNvPr id="16" name="Arrow: Down 15">
          <a:extLst>
            <a:ext uri="{FF2B5EF4-FFF2-40B4-BE49-F238E27FC236}">
              <a16:creationId xmlns:a16="http://schemas.microsoft.com/office/drawing/2014/main" id="{6AC4DBC6-6E96-4F15-888A-83C04567B037}"/>
            </a:ext>
          </a:extLst>
        </xdr:cNvPr>
        <xdr:cNvSpPr/>
      </xdr:nvSpPr>
      <xdr:spPr>
        <a:xfrm>
          <a:off x="1333500" y="5782235"/>
          <a:ext cx="313764" cy="93008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E" sz="1100"/>
        </a:p>
      </xdr:txBody>
    </xdr:sp>
    <xdr:clientData/>
  </xdr:twoCellAnchor>
  <xdr:twoCellAnchor>
    <xdr:from>
      <xdr:col>2</xdr:col>
      <xdr:colOff>201706</xdr:colOff>
      <xdr:row>35</xdr:row>
      <xdr:rowOff>224118</xdr:rowOff>
    </xdr:from>
    <xdr:to>
      <xdr:col>2</xdr:col>
      <xdr:colOff>515470</xdr:colOff>
      <xdr:row>39</xdr:row>
      <xdr:rowOff>134471</xdr:rowOff>
    </xdr:to>
    <xdr:sp macro="" textlink="">
      <xdr:nvSpPr>
        <xdr:cNvPr id="17" name="Arrow: Down 16">
          <a:extLst>
            <a:ext uri="{FF2B5EF4-FFF2-40B4-BE49-F238E27FC236}">
              <a16:creationId xmlns:a16="http://schemas.microsoft.com/office/drawing/2014/main" id="{2AD6EA97-E828-4C34-82D0-CCF2E6B84E84}"/>
            </a:ext>
          </a:extLst>
        </xdr:cNvPr>
        <xdr:cNvSpPr/>
      </xdr:nvSpPr>
      <xdr:spPr>
        <a:xfrm>
          <a:off x="1333500" y="7989794"/>
          <a:ext cx="313764" cy="86285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403225</xdr:colOff>
      <xdr:row>48</xdr:row>
      <xdr:rowOff>220345</xdr:rowOff>
    </xdr:from>
    <xdr:to>
      <xdr:col>2</xdr:col>
      <xdr:colOff>779414</xdr:colOff>
      <xdr:row>48</xdr:row>
      <xdr:rowOff>220345</xdr:rowOff>
    </xdr:to>
    <xdr:cxnSp macro="">
      <xdr:nvCxnSpPr>
        <xdr:cNvPr id="3" name="Straight Arrow Connector 4">
          <a:extLst>
            <a:ext uri="{FF2B5EF4-FFF2-40B4-BE49-F238E27FC236}">
              <a16:creationId xmlns:a16="http://schemas.microsoft.com/office/drawing/2014/main" id="{00000000-0008-0000-0300-000003000000}"/>
            </a:ext>
          </a:extLst>
        </xdr:cNvPr>
        <xdr:cNvCxnSpPr/>
      </xdr:nvCxnSpPr>
      <xdr:spPr>
        <a:xfrm>
          <a:off x="4193963" y="9039225"/>
          <a:ext cx="37788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253999</xdr:colOff>
      <xdr:row>10</xdr:row>
      <xdr:rowOff>9524</xdr:rowOff>
    </xdr:from>
    <xdr:to>
      <xdr:col>4</xdr:col>
      <xdr:colOff>2550582</xdr:colOff>
      <xdr:row>27</xdr:row>
      <xdr:rowOff>67733</xdr:rowOff>
    </xdr:to>
    <xdr:graphicFrame macro="">
      <xdr:nvGraphicFramePr>
        <xdr:cNvPr id="2" name="Chart 1">
          <a:extLst>
            <a:ext uri="{FF2B5EF4-FFF2-40B4-BE49-F238E27FC236}">
              <a16:creationId xmlns:a16="http://schemas.microsoft.com/office/drawing/2014/main" id="{0F8CC934-6F2A-4727-BE46-4B936852F4E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2635250</xdr:colOff>
      <xdr:row>10</xdr:row>
      <xdr:rowOff>9525</xdr:rowOff>
    </xdr:from>
    <xdr:to>
      <xdr:col>6</xdr:col>
      <xdr:colOff>46565</xdr:colOff>
      <xdr:row>27</xdr:row>
      <xdr:rowOff>44450</xdr:rowOff>
    </xdr:to>
    <xdr:graphicFrame macro="">
      <xdr:nvGraphicFramePr>
        <xdr:cNvPr id="5" name="Chart 4">
          <a:extLst>
            <a:ext uri="{FF2B5EF4-FFF2-40B4-BE49-F238E27FC236}">
              <a16:creationId xmlns:a16="http://schemas.microsoft.com/office/drawing/2014/main" id="{AEC888A4-8C93-475A-A3AC-CD0A49A655A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0.01633</cdr:x>
      <cdr:y>0.01234</cdr:y>
    </cdr:from>
    <cdr:to>
      <cdr:x>0.16972</cdr:x>
      <cdr:y>0.06312</cdr:y>
    </cdr:to>
    <cdr:sp macro="" textlink="">
      <cdr:nvSpPr>
        <cdr:cNvPr id="2" name="textruta 2">
          <a:extLst xmlns:a="http://schemas.openxmlformats.org/drawingml/2006/main">
            <a:ext uri="{FF2B5EF4-FFF2-40B4-BE49-F238E27FC236}">
              <a16:creationId xmlns:a16="http://schemas.microsoft.com/office/drawing/2014/main" id="{7390F3BD-ED82-4C97-951E-CB5CBE5BF0B3}"/>
            </a:ext>
          </a:extLst>
        </cdr:cNvPr>
        <cdr:cNvSpPr txBox="1"/>
      </cdr:nvSpPr>
      <cdr:spPr>
        <a:xfrm xmlns:a="http://schemas.openxmlformats.org/drawingml/2006/main">
          <a:off x="50800" y="50800"/>
          <a:ext cx="477284" cy="2091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100">
              <a:solidFill>
                <a:srgbClr val="595959"/>
              </a:solidFill>
            </a:rPr>
            <a:t>tim</a:t>
          </a:r>
        </a:p>
      </cdr:txBody>
    </cdr:sp>
  </cdr:relSizeAnchor>
</c:userShapes>
</file>

<file path=xl/drawings/drawing5.xml><?xml version="1.0" encoding="utf-8"?>
<c:userShapes xmlns:c="http://schemas.openxmlformats.org/drawingml/2006/chart">
  <cdr:relSizeAnchor xmlns:cdr="http://schemas.openxmlformats.org/drawingml/2006/chartDrawing">
    <cdr:from>
      <cdr:x>0.01633</cdr:x>
      <cdr:y>0.01234</cdr:y>
    </cdr:from>
    <cdr:to>
      <cdr:x>0.16972</cdr:x>
      <cdr:y>0.06312</cdr:y>
    </cdr:to>
    <cdr:sp macro="" textlink="">
      <cdr:nvSpPr>
        <cdr:cNvPr id="2" name="textruta 2">
          <a:extLst xmlns:a="http://schemas.openxmlformats.org/drawingml/2006/main">
            <a:ext uri="{FF2B5EF4-FFF2-40B4-BE49-F238E27FC236}">
              <a16:creationId xmlns:a16="http://schemas.microsoft.com/office/drawing/2014/main" id="{7390F3BD-ED82-4C97-951E-CB5CBE5BF0B3}"/>
            </a:ext>
          </a:extLst>
        </cdr:cNvPr>
        <cdr:cNvSpPr txBox="1"/>
      </cdr:nvSpPr>
      <cdr:spPr>
        <a:xfrm xmlns:a="http://schemas.openxmlformats.org/drawingml/2006/main">
          <a:off x="50800" y="50800"/>
          <a:ext cx="477284" cy="2091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100">
              <a:solidFill>
                <a:srgbClr val="595959"/>
              </a:solidFill>
            </a:rPr>
            <a:t>tim</a:t>
          </a:r>
        </a:p>
      </cdr:txBody>
    </cdr:sp>
  </cdr:relSizeAnchor>
  <cdr:relSizeAnchor xmlns:cdr="http://schemas.openxmlformats.org/drawingml/2006/chartDrawing">
    <cdr:from>
      <cdr:x>0.01633</cdr:x>
      <cdr:y>0.01234</cdr:y>
    </cdr:from>
    <cdr:to>
      <cdr:x>0.16972</cdr:x>
      <cdr:y>0.06312</cdr:y>
    </cdr:to>
    <cdr:sp macro="" textlink="">
      <cdr:nvSpPr>
        <cdr:cNvPr id="3" name="textruta 2">
          <a:extLst xmlns:a="http://schemas.openxmlformats.org/drawingml/2006/main">
            <a:ext uri="{FF2B5EF4-FFF2-40B4-BE49-F238E27FC236}">
              <a16:creationId xmlns:a16="http://schemas.microsoft.com/office/drawing/2014/main" id="{7390F3BD-ED82-4C97-951E-CB5CBE5BF0B3}"/>
            </a:ext>
          </a:extLst>
        </cdr:cNvPr>
        <cdr:cNvSpPr txBox="1"/>
      </cdr:nvSpPr>
      <cdr:spPr>
        <a:xfrm xmlns:a="http://schemas.openxmlformats.org/drawingml/2006/main">
          <a:off x="50800" y="50800"/>
          <a:ext cx="477284" cy="2091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100">
              <a:solidFill>
                <a:srgbClr val="595959"/>
              </a:solidFill>
            </a:rPr>
            <a:t>tim</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599773</xdr:colOff>
      <xdr:row>16</xdr:row>
      <xdr:rowOff>303500</xdr:rowOff>
    </xdr:from>
    <xdr:to>
      <xdr:col>3</xdr:col>
      <xdr:colOff>975962</xdr:colOff>
      <xdr:row>16</xdr:row>
      <xdr:rowOff>303500</xdr:rowOff>
    </xdr:to>
    <xdr:cxnSp macro="">
      <xdr:nvCxnSpPr>
        <xdr:cNvPr id="2" name="Straight Arrow Connector 4">
          <a:extLst>
            <a:ext uri="{FF2B5EF4-FFF2-40B4-BE49-F238E27FC236}">
              <a16:creationId xmlns:a16="http://schemas.microsoft.com/office/drawing/2014/main" id="{D948FE01-DF8A-452D-BF57-EC212524CC3D}"/>
            </a:ext>
          </a:extLst>
        </xdr:cNvPr>
        <xdr:cNvCxnSpPr/>
      </xdr:nvCxnSpPr>
      <xdr:spPr>
        <a:xfrm>
          <a:off x="6216499" y="11597429"/>
          <a:ext cx="376189"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394978</xdr:colOff>
      <xdr:row>26</xdr:row>
      <xdr:rowOff>508981</xdr:rowOff>
    </xdr:from>
    <xdr:to>
      <xdr:col>4</xdr:col>
      <xdr:colOff>771167</xdr:colOff>
      <xdr:row>26</xdr:row>
      <xdr:rowOff>508981</xdr:rowOff>
    </xdr:to>
    <xdr:cxnSp macro="">
      <xdr:nvCxnSpPr>
        <xdr:cNvPr id="2" name="Straight Arrow Connector 4">
          <a:extLst>
            <a:ext uri="{FF2B5EF4-FFF2-40B4-BE49-F238E27FC236}">
              <a16:creationId xmlns:a16="http://schemas.microsoft.com/office/drawing/2014/main" id="{00000000-0008-0000-0500-000002000000}"/>
            </a:ext>
          </a:extLst>
        </xdr:cNvPr>
        <xdr:cNvCxnSpPr/>
      </xdr:nvCxnSpPr>
      <xdr:spPr>
        <a:xfrm>
          <a:off x="7429459" y="17489046"/>
          <a:ext cx="376189"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188516</xdr:colOff>
      <xdr:row>3</xdr:row>
      <xdr:rowOff>208359</xdr:rowOff>
    </xdr:from>
    <xdr:to>
      <xdr:col>15</xdr:col>
      <xdr:colOff>1061640</xdr:colOff>
      <xdr:row>26</xdr:row>
      <xdr:rowOff>211247</xdr:rowOff>
    </xdr:to>
    <xdr:graphicFrame macro="">
      <xdr:nvGraphicFramePr>
        <xdr:cNvPr id="34916" name="Diagram 1">
          <a:extLst>
            <a:ext uri="{FF2B5EF4-FFF2-40B4-BE49-F238E27FC236}">
              <a16:creationId xmlns:a16="http://schemas.microsoft.com/office/drawing/2014/main" id="{00000000-0008-0000-0600-0000648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0.03823</cdr:x>
      <cdr:y>0.05327</cdr:y>
    </cdr:from>
    <cdr:to>
      <cdr:x>0.95199</cdr:x>
      <cdr:y>0.08463</cdr:y>
    </cdr:to>
    <cdr:sp macro="" textlink="">
      <cdr:nvSpPr>
        <cdr:cNvPr id="2" name="textruta 1"/>
        <cdr:cNvSpPr txBox="1"/>
      </cdr:nvSpPr>
      <cdr:spPr>
        <a:xfrm xmlns:a="http://schemas.openxmlformats.org/drawingml/2006/main">
          <a:off x="139284" y="304960"/>
          <a:ext cx="3329116" cy="1795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100"/>
            <a:t>kostnadsfördelning (kr/tim)</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0" row="0">
    <wetp:webextensionref xmlns:r="http://schemas.openxmlformats.org/officeDocument/2006/relationships" r:id="rId1"/>
  </wetp:taskpane>
</wetp:taskpanes>
</file>

<file path=xl/webextensions/webextension1.xml><?xml version="1.0" encoding="utf-8"?>
<we:webextension xmlns:we="http://schemas.microsoft.com/office/webextensions/webextension/2010/11" id="{0E615383-2907-42E9-90F1-DAB79DD40312}">
  <we:reference id="8bc018e3-f345-40d4-8f1d-97951765d531" version="1.5.0.0" store="EXCatalog" storeType="EXCatalog"/>
  <we:alternateReferences>
    <we:reference id="WA104380862" version="1.5.0.0" store="" storeType="OMEX"/>
  </we:alternateReferences>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eur-lex.europa.eu/legal-content/SV/TXT/HTML/?uri=CELEX:32017R0625&amp;from=sv"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dimension ref="B2:C10"/>
  <sheetViews>
    <sheetView showGridLines="0" topLeftCell="A10" zoomScale="124" zoomScaleNormal="124" workbookViewId="0">
      <selection activeCell="B4" sqref="B4"/>
    </sheetView>
  </sheetViews>
  <sheetFormatPr defaultColWidth="9.1796875" defaultRowHeight="12.5"/>
  <cols>
    <col min="1" max="1" width="4.1796875" style="1" customWidth="1"/>
    <col min="2" max="2" width="85.54296875" style="1" customWidth="1"/>
    <col min="3" max="16384" width="9.1796875" style="1"/>
  </cols>
  <sheetData>
    <row r="2" spans="2:3" ht="23.25" customHeight="1">
      <c r="B2" s="153" t="s">
        <v>140</v>
      </c>
      <c r="C2" s="3"/>
    </row>
    <row r="3" spans="2:3" ht="23.25" customHeight="1">
      <c r="B3" s="154" t="s">
        <v>141</v>
      </c>
    </row>
    <row r="4" spans="2:3" ht="23.25" customHeight="1">
      <c r="B4" s="259" t="s">
        <v>95</v>
      </c>
    </row>
    <row r="5" spans="2:3" ht="23.25" customHeight="1">
      <c r="B5" s="155">
        <v>44445</v>
      </c>
    </row>
    <row r="10" spans="2:3">
      <c r="B10"/>
    </row>
  </sheetData>
  <sheetProtection formatColumns="0" formatRows="0"/>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H48"/>
  <sheetViews>
    <sheetView showGridLines="0" topLeftCell="A7" zoomScale="85" zoomScaleNormal="85" workbookViewId="0">
      <selection activeCell="F8" sqref="F8:F13"/>
    </sheetView>
  </sheetViews>
  <sheetFormatPr defaultColWidth="9.1796875" defaultRowHeight="14"/>
  <cols>
    <col min="1" max="1" width="7.81640625" style="16" customWidth="1"/>
    <col min="2" max="5" width="9.1796875" style="16"/>
    <col min="6" max="6" width="45.26953125" style="17" customWidth="1"/>
    <col min="7" max="8" width="9.1796875" style="16"/>
    <col min="9" max="9" width="9.1796875" style="16" customWidth="1"/>
    <col min="10" max="16384" width="9.1796875" style="16"/>
  </cols>
  <sheetData>
    <row r="1" spans="1:6">
      <c r="B1" s="38" t="str">
        <f>'3. Generella uppgifter'!$B$1</f>
        <v>, Livsmedelskontroll, 2021</v>
      </c>
    </row>
    <row r="2" spans="1:6" ht="18">
      <c r="B2" s="87" t="s">
        <v>76</v>
      </c>
    </row>
    <row r="4" spans="1:6" ht="14.25" customHeight="1">
      <c r="B4" s="215" t="s">
        <v>13</v>
      </c>
      <c r="C4" s="215"/>
      <c r="D4" s="215"/>
      <c r="E4" s="104"/>
    </row>
    <row r="7" spans="1:6" ht="13.9" customHeight="1">
      <c r="F7" s="18" t="s">
        <v>12</v>
      </c>
    </row>
    <row r="8" spans="1:6" ht="14.25" customHeight="1">
      <c r="A8" s="19"/>
      <c r="F8" s="216" t="s">
        <v>77</v>
      </c>
    </row>
    <row r="9" spans="1:6">
      <c r="F9" s="216"/>
    </row>
    <row r="10" spans="1:6">
      <c r="F10" s="216"/>
    </row>
    <row r="11" spans="1:6" ht="34.15" customHeight="1">
      <c r="F11" s="216"/>
    </row>
    <row r="12" spans="1:6">
      <c r="F12" s="216"/>
    </row>
    <row r="13" spans="1:6" ht="10.9" customHeight="1">
      <c r="F13" s="216"/>
    </row>
    <row r="14" spans="1:6">
      <c r="F14" s="20"/>
    </row>
    <row r="15" spans="1:6" ht="35">
      <c r="E15" s="140">
        <f>IF(TidTillg&gt;0,1,0)</f>
        <v>0</v>
      </c>
      <c r="F15" s="216" t="s">
        <v>78</v>
      </c>
    </row>
    <row r="16" spans="1:6">
      <c r="F16" s="216"/>
    </row>
    <row r="17" spans="5:8" ht="13.9" customHeight="1">
      <c r="F17" s="216"/>
      <c r="H17" s="41"/>
    </row>
    <row r="18" spans="5:8">
      <c r="F18" s="216"/>
    </row>
    <row r="19" spans="5:8">
      <c r="F19" s="216"/>
    </row>
    <row r="20" spans="5:8">
      <c r="F20" s="20"/>
    </row>
    <row r="21" spans="5:8">
      <c r="F21" s="20"/>
    </row>
    <row r="24" spans="5:8" ht="35">
      <c r="E24" s="140" t="e">
        <f>IF('5. Förvaltningens kostnader'!D15&gt;0,1,0)</f>
        <v>#DIV/0!</v>
      </c>
      <c r="F24" s="217" t="s">
        <v>79</v>
      </c>
    </row>
    <row r="25" spans="5:8">
      <c r="F25" s="216"/>
    </row>
    <row r="26" spans="5:8" ht="13.9" customHeight="1">
      <c r="F26" s="216"/>
    </row>
    <row r="27" spans="5:8">
      <c r="F27" s="216"/>
    </row>
    <row r="28" spans="5:8" ht="54.65" customHeight="1">
      <c r="F28" s="216"/>
    </row>
    <row r="29" spans="5:8">
      <c r="F29" s="91" t="s">
        <v>80</v>
      </c>
    </row>
    <row r="32" spans="5:8" ht="35">
      <c r="E32" s="140" t="e">
        <f>IF(AND('6. Livsmedelkontrollens kostnad'!E32&gt;0,'6. Livsmedelkontrollens kostnad'!E8&gt;0),1,0)</f>
        <v>#DIV/0!</v>
      </c>
      <c r="F32" s="217" t="s">
        <v>143</v>
      </c>
    </row>
    <row r="33" spans="6:6">
      <c r="F33" s="216"/>
    </row>
    <row r="34" spans="6:6">
      <c r="F34" s="216"/>
    </row>
    <row r="35" spans="6:6">
      <c r="F35" s="216"/>
    </row>
    <row r="36" spans="6:6" ht="33" customHeight="1">
      <c r="F36" s="216"/>
    </row>
    <row r="37" spans="6:6">
      <c r="F37" s="92"/>
    </row>
    <row r="38" spans="6:6">
      <c r="F38" s="92"/>
    </row>
    <row r="41" spans="6:6" ht="14.25" customHeight="1">
      <c r="F41" s="217" t="s">
        <v>142</v>
      </c>
    </row>
    <row r="42" spans="6:6">
      <c r="F42" s="216"/>
    </row>
    <row r="43" spans="6:6">
      <c r="F43" s="216"/>
    </row>
    <row r="44" spans="6:6">
      <c r="F44" s="216"/>
    </row>
    <row r="45" spans="6:6">
      <c r="F45" s="216"/>
    </row>
    <row r="46" spans="6:6">
      <c r="F46" s="216"/>
    </row>
    <row r="47" spans="6:6">
      <c r="F47" s="216"/>
    </row>
    <row r="48" spans="6:6">
      <c r="F48" s="216"/>
    </row>
  </sheetData>
  <mergeCells count="6">
    <mergeCell ref="B4:D4"/>
    <mergeCell ref="F15:F19"/>
    <mergeCell ref="F24:F28"/>
    <mergeCell ref="F32:F36"/>
    <mergeCell ref="F41:F48"/>
    <mergeCell ref="F8:F13"/>
  </mergeCells>
  <conditionalFormatting sqref="E15:E32">
    <cfRule type="iconSet" priority="4">
      <iconSet iconSet="3Symbols">
        <cfvo type="percent" val="0"/>
        <cfvo type="num" val="0"/>
        <cfvo type="num" val="0" gte="0"/>
      </iconSet>
    </cfRule>
  </conditionalFormatting>
  <hyperlinks>
    <hyperlink ref="F29" r:id="rId1" location="d1e6680-1-1" display="Kostnader" xr:uid="{00000000-0004-0000-0100-000001000000}"/>
  </hyperlinks>
  <pageMargins left="0.23622047244094491" right="0.23622047244094491" top="0.74803149606299213" bottom="0.74803149606299213" header="0.31496062992125984" footer="0.31496062992125984"/>
  <pageSetup paperSize="9" scale="57"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B1:I30"/>
  <sheetViews>
    <sheetView showGridLines="0" zoomScaleNormal="100" workbookViewId="0">
      <selection activeCell="C15" sqref="C15"/>
    </sheetView>
  </sheetViews>
  <sheetFormatPr defaultRowHeight="12.5"/>
  <cols>
    <col min="1" max="1" width="3.81640625" bestFit="1" customWidth="1"/>
    <col min="2" max="2" width="18.26953125" customWidth="1"/>
    <col min="3" max="3" width="46.453125" style="2" customWidth="1"/>
    <col min="5" max="5" width="15.81640625" bestFit="1" customWidth="1"/>
  </cols>
  <sheetData>
    <row r="1" spans="2:9" ht="13">
      <c r="B1" s="10" t="str">
        <f>'3. Generella uppgifter'!C6&amp;", "&amp;'3. Generella uppgifter'!C7&amp;", "&amp;'3. Generella uppgifter'!$C$9</f>
        <v>, Livsmedelskontroll, 2021</v>
      </c>
      <c r="E1" s="15"/>
    </row>
    <row r="2" spans="2:9" s="1" customFormat="1">
      <c r="C2" s="2"/>
    </row>
    <row r="3" spans="2:9" s="1" customFormat="1">
      <c r="C3" s="2"/>
    </row>
    <row r="4" spans="2:9" s="1" customFormat="1" ht="15.5">
      <c r="B4" s="88" t="s">
        <v>17</v>
      </c>
      <c r="C4" s="2"/>
    </row>
    <row r="5" spans="2:9" s="1" customFormat="1">
      <c r="C5" s="2"/>
    </row>
    <row r="6" spans="2:9" s="1" customFormat="1">
      <c r="B6" s="42" t="s">
        <v>6</v>
      </c>
      <c r="C6" s="6"/>
    </row>
    <row r="7" spans="2:9">
      <c r="B7" s="42" t="s">
        <v>2</v>
      </c>
      <c r="C7" s="52" t="s">
        <v>40</v>
      </c>
      <c r="D7" s="3"/>
      <c r="E7" s="3"/>
      <c r="F7" s="3"/>
      <c r="G7" s="3"/>
      <c r="I7" s="3"/>
    </row>
    <row r="8" spans="2:9" s="1" customFormat="1">
      <c r="B8" s="43"/>
      <c r="C8" s="43"/>
      <c r="D8" s="3"/>
      <c r="E8" s="3"/>
      <c r="F8" s="3"/>
      <c r="G8" s="3"/>
      <c r="H8" s="3"/>
      <c r="I8" s="3"/>
    </row>
    <row r="9" spans="2:9">
      <c r="B9" s="42" t="s">
        <v>7</v>
      </c>
      <c r="C9" s="6">
        <v>2021</v>
      </c>
      <c r="D9" s="3"/>
      <c r="E9" s="3"/>
      <c r="F9" s="3"/>
      <c r="G9" s="3"/>
      <c r="H9" s="3"/>
      <c r="I9" s="3"/>
    </row>
    <row r="10" spans="2:9" s="1" customFormat="1">
      <c r="B10" s="43"/>
      <c r="C10" s="43"/>
      <c r="D10" s="3"/>
      <c r="E10" s="3"/>
      <c r="F10" s="3"/>
      <c r="G10" s="3"/>
      <c r="H10" s="3"/>
      <c r="I10" s="3"/>
    </row>
    <row r="11" spans="2:9">
      <c r="B11" s="42" t="s">
        <v>3</v>
      </c>
      <c r="C11" s="5"/>
      <c r="D11" s="3"/>
      <c r="E11" s="3"/>
      <c r="F11" s="3"/>
      <c r="G11" s="3"/>
      <c r="H11" s="3"/>
      <c r="I11" s="3"/>
    </row>
    <row r="12" spans="2:9">
      <c r="B12" s="42" t="s">
        <v>4</v>
      </c>
      <c r="C12" s="6"/>
      <c r="D12" s="3"/>
      <c r="E12" s="3"/>
      <c r="F12" s="3"/>
      <c r="G12" s="3"/>
      <c r="H12" s="3"/>
      <c r="I12" s="3"/>
    </row>
    <row r="13" spans="2:9">
      <c r="C13" s="4"/>
      <c r="D13" s="3"/>
      <c r="E13" s="3"/>
      <c r="F13" s="3"/>
      <c r="G13" s="3"/>
      <c r="H13" s="3"/>
      <c r="I13" s="3"/>
    </row>
    <row r="14" spans="2:9">
      <c r="D14" s="3"/>
      <c r="E14" s="3"/>
      <c r="F14" s="3"/>
      <c r="G14" s="3"/>
      <c r="H14" s="3"/>
      <c r="I14" s="3"/>
    </row>
    <row r="15" spans="2:9">
      <c r="B15" t="s">
        <v>5</v>
      </c>
      <c r="D15" s="3"/>
      <c r="E15" s="3"/>
      <c r="F15" s="3"/>
      <c r="G15" s="3"/>
      <c r="H15" s="3"/>
      <c r="I15" s="3"/>
    </row>
    <row r="16" spans="2:9">
      <c r="B16" s="218"/>
      <c r="C16" s="219"/>
      <c r="D16" s="11"/>
      <c r="E16" s="12"/>
      <c r="F16" s="12"/>
      <c r="G16" s="3"/>
      <c r="H16" s="3"/>
      <c r="I16" s="3"/>
    </row>
    <row r="17" spans="2:6">
      <c r="B17" s="220"/>
      <c r="C17" s="221"/>
      <c r="D17" s="7"/>
      <c r="E17" s="8"/>
      <c r="F17" s="8"/>
    </row>
    <row r="18" spans="2:6">
      <c r="B18" s="220"/>
      <c r="C18" s="221"/>
      <c r="D18" s="7"/>
      <c r="E18" s="8"/>
      <c r="F18" s="8"/>
    </row>
    <row r="19" spans="2:6">
      <c r="B19" s="220"/>
      <c r="C19" s="221"/>
      <c r="D19" s="7"/>
      <c r="E19" s="8"/>
      <c r="F19" s="8"/>
    </row>
    <row r="20" spans="2:6">
      <c r="B20" s="220"/>
      <c r="C20" s="221"/>
      <c r="D20" s="7"/>
      <c r="E20" s="8"/>
      <c r="F20" s="8"/>
    </row>
    <row r="21" spans="2:6">
      <c r="B21" s="220"/>
      <c r="C21" s="221"/>
      <c r="D21" s="7"/>
      <c r="E21" s="8"/>
      <c r="F21" s="8"/>
    </row>
    <row r="22" spans="2:6">
      <c r="B22" s="220"/>
      <c r="C22" s="221"/>
      <c r="D22" s="7"/>
      <c r="E22" s="8"/>
      <c r="F22" s="8"/>
    </row>
    <row r="23" spans="2:6">
      <c r="B23" s="220"/>
      <c r="C23" s="221"/>
      <c r="D23" s="7"/>
      <c r="E23" s="8"/>
      <c r="F23" s="8"/>
    </row>
    <row r="24" spans="2:6">
      <c r="B24" s="220"/>
      <c r="C24" s="221"/>
      <c r="D24" s="7"/>
      <c r="E24" s="8"/>
      <c r="F24" s="8"/>
    </row>
    <row r="25" spans="2:6">
      <c r="B25" s="220"/>
      <c r="C25" s="221"/>
      <c r="D25" s="7"/>
      <c r="E25" s="8"/>
      <c r="F25" s="8"/>
    </row>
    <row r="26" spans="2:6">
      <c r="B26" s="220"/>
      <c r="C26" s="221"/>
      <c r="D26" s="7"/>
      <c r="E26" s="8"/>
      <c r="F26" s="8"/>
    </row>
    <row r="27" spans="2:6">
      <c r="B27" s="220"/>
      <c r="C27" s="221"/>
      <c r="D27" s="7"/>
      <c r="E27" s="8"/>
      <c r="F27" s="8"/>
    </row>
    <row r="28" spans="2:6">
      <c r="B28" s="220"/>
      <c r="C28" s="221"/>
      <c r="D28" s="7"/>
      <c r="E28" s="8"/>
      <c r="F28" s="8"/>
    </row>
    <row r="29" spans="2:6">
      <c r="B29" s="220"/>
      <c r="C29" s="221"/>
      <c r="D29" s="7"/>
      <c r="E29" s="8"/>
      <c r="F29" s="8"/>
    </row>
    <row r="30" spans="2:6">
      <c r="B30" s="222"/>
      <c r="C30" s="223"/>
      <c r="D30" s="7"/>
      <c r="E30" s="8"/>
      <c r="F30" s="8"/>
    </row>
  </sheetData>
  <mergeCells count="1">
    <mergeCell ref="B16:C30"/>
  </mergeCells>
  <dataValidations disablePrompts="1" count="1">
    <dataValidation errorStyle="information" showInputMessage="1" sqref="C7" xr:uid="{00000000-0002-0000-0200-000000000000}"/>
  </dataValidation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M58"/>
  <sheetViews>
    <sheetView showGridLines="0" topLeftCell="A34" zoomScale="76" zoomScaleNormal="76" workbookViewId="0">
      <selection activeCell="D30" sqref="D30"/>
    </sheetView>
  </sheetViews>
  <sheetFormatPr defaultColWidth="9.1796875" defaultRowHeight="20.149999999999999" customHeight="1"/>
  <cols>
    <col min="1" max="1" width="4" style="22" bestFit="1" customWidth="1"/>
    <col min="2" max="2" width="61.26953125" style="22" customWidth="1"/>
    <col min="3" max="3" width="14.54296875" style="33" customWidth="1"/>
    <col min="4" max="4" width="12.1796875" style="22" customWidth="1"/>
    <col min="5" max="5" width="55.453125" style="31" customWidth="1"/>
    <col min="6" max="10" width="30" style="31" customWidth="1"/>
    <col min="11" max="12" width="9.1796875" style="31"/>
    <col min="13" max="16384" width="9.1796875" style="22"/>
  </cols>
  <sheetData>
    <row r="1" spans="1:12" ht="20.149999999999999" customHeight="1">
      <c r="B1" s="30" t="str">
        <f>DocTitel</f>
        <v>, Livsmedelskontroll, 2021</v>
      </c>
      <c r="D1" s="1"/>
      <c r="E1" s="15"/>
    </row>
    <row r="2" spans="1:12" ht="20.149999999999999" customHeight="1">
      <c r="B2" s="30"/>
    </row>
    <row r="3" spans="1:12" ht="20.149999999999999" customHeight="1">
      <c r="B3" s="30"/>
    </row>
    <row r="4" spans="1:12" ht="20.149999999999999" customHeight="1">
      <c r="B4" s="89" t="s">
        <v>46</v>
      </c>
    </row>
    <row r="5" spans="1:12" ht="20.149999999999999" customHeight="1">
      <c r="B5" s="226" t="s">
        <v>47</v>
      </c>
      <c r="C5" s="226"/>
      <c r="E5" s="22"/>
      <c r="F5" s="22"/>
      <c r="G5" s="22"/>
      <c r="H5" s="22"/>
      <c r="I5" s="22"/>
      <c r="J5" s="22"/>
      <c r="K5" s="22"/>
      <c r="L5" s="22"/>
    </row>
    <row r="6" spans="1:12" ht="36.75" customHeight="1">
      <c r="B6" s="226"/>
      <c r="C6" s="226"/>
      <c r="E6" s="22"/>
      <c r="F6" s="22"/>
      <c r="G6" s="22"/>
      <c r="H6" s="22"/>
      <c r="I6" s="22"/>
      <c r="J6" s="22"/>
      <c r="K6" s="22"/>
      <c r="L6" s="22"/>
    </row>
    <row r="7" spans="1:12" ht="20.149999999999999" customHeight="1">
      <c r="B7" s="25"/>
      <c r="E7" s="22"/>
      <c r="F7" s="22"/>
      <c r="G7" s="22"/>
      <c r="H7" s="22"/>
      <c r="I7" s="22"/>
      <c r="J7" s="22"/>
      <c r="K7" s="22"/>
      <c r="L7" s="22"/>
    </row>
    <row r="8" spans="1:12" ht="20.149999999999999" customHeight="1">
      <c r="B8" s="227" t="s">
        <v>48</v>
      </c>
      <c r="C8" s="228"/>
      <c r="E8" s="22"/>
      <c r="F8" s="22"/>
      <c r="G8" s="22"/>
      <c r="H8" s="22"/>
      <c r="I8" s="22"/>
      <c r="J8" s="22"/>
      <c r="K8" s="22"/>
      <c r="L8" s="22"/>
    </row>
    <row r="9" spans="1:12" ht="58.9" customHeight="1">
      <c r="B9" s="86" t="s">
        <v>58</v>
      </c>
      <c r="C9" s="97"/>
      <c r="E9" s="22"/>
      <c r="F9" s="22"/>
      <c r="G9" s="22"/>
      <c r="H9" s="22"/>
      <c r="I9" s="22"/>
      <c r="J9" s="22"/>
      <c r="K9" s="22"/>
      <c r="L9" s="22"/>
    </row>
    <row r="10" spans="1:12" ht="20.149999999999999" customHeight="1">
      <c r="A10" s="37"/>
      <c r="B10" s="35"/>
      <c r="C10" s="36"/>
      <c r="D10" s="37"/>
      <c r="E10" s="22"/>
      <c r="F10" s="22"/>
      <c r="G10" s="22"/>
      <c r="H10" s="22"/>
      <c r="I10" s="22"/>
      <c r="J10" s="22"/>
      <c r="K10" s="22"/>
      <c r="L10" s="22"/>
    </row>
    <row r="11" spans="1:12" ht="20.149999999999999" customHeight="1">
      <c r="B11" s="227" t="s">
        <v>49</v>
      </c>
      <c r="C11" s="228"/>
      <c r="E11" s="22"/>
      <c r="F11" s="22"/>
      <c r="G11" s="22"/>
      <c r="H11" s="22"/>
      <c r="I11" s="22"/>
      <c r="J11" s="22"/>
      <c r="K11" s="22"/>
      <c r="L11" s="22"/>
    </row>
    <row r="12" spans="1:12" ht="32.25" customHeight="1">
      <c r="B12" s="229" t="s">
        <v>41</v>
      </c>
      <c r="C12" s="230"/>
      <c r="E12" s="22"/>
      <c r="F12" s="22"/>
      <c r="G12" s="22"/>
      <c r="H12" s="22"/>
      <c r="I12" s="22"/>
      <c r="J12" s="22"/>
      <c r="K12" s="22"/>
      <c r="L12" s="22"/>
    </row>
    <row r="13" spans="1:12" ht="20.149999999999999" customHeight="1">
      <c r="B13" s="13" t="s">
        <v>50</v>
      </c>
      <c r="C13" s="9"/>
      <c r="E13" s="22"/>
      <c r="F13" s="22"/>
      <c r="G13" s="22"/>
      <c r="H13" s="22"/>
      <c r="I13" s="22"/>
      <c r="J13" s="22"/>
      <c r="K13" s="22"/>
      <c r="L13" s="22"/>
    </row>
    <row r="14" spans="1:12" ht="20.149999999999999" customHeight="1">
      <c r="B14" s="13" t="s">
        <v>51</v>
      </c>
      <c r="C14" s="9"/>
    </row>
    <row r="15" spans="1:12" ht="20.149999999999999" customHeight="1">
      <c r="B15" s="13" t="s">
        <v>42</v>
      </c>
      <c r="C15" s="9"/>
    </row>
    <row r="16" spans="1:12" ht="20.149999999999999" customHeight="1">
      <c r="B16" s="84"/>
      <c r="C16" s="85"/>
    </row>
    <row r="17" spans="1:12" ht="20.149999999999999" customHeight="1">
      <c r="B17" s="84"/>
      <c r="C17" s="85"/>
    </row>
    <row r="18" spans="1:12" ht="20.149999999999999" customHeight="1">
      <c r="B18" s="84"/>
      <c r="C18" s="85"/>
    </row>
    <row r="19" spans="1:12" s="37" customFormat="1" ht="20.149999999999999" customHeight="1">
      <c r="A19" s="22"/>
      <c r="B19" s="53" t="s">
        <v>81</v>
      </c>
      <c r="C19" s="54">
        <f>SUM(C13:C15)</f>
        <v>0</v>
      </c>
      <c r="D19" s="22"/>
      <c r="E19" s="22"/>
      <c r="F19" s="44"/>
      <c r="G19" s="44"/>
      <c r="H19" s="44"/>
      <c r="I19" s="44"/>
      <c r="J19" s="44"/>
      <c r="K19" s="44"/>
      <c r="L19" s="44"/>
    </row>
    <row r="20" spans="1:12" ht="20.149999999999999" customHeight="1">
      <c r="B20" s="141" t="s">
        <v>82</v>
      </c>
      <c r="C20" s="55">
        <f>TidTillgManOther-TidPersManOther</f>
        <v>0</v>
      </c>
      <c r="E20" s="45"/>
    </row>
    <row r="21" spans="1:12" ht="20.149999999999999" customHeight="1">
      <c r="B21" s="56" t="s">
        <v>83</v>
      </c>
      <c r="C21" s="57"/>
      <c r="D21" s="27"/>
      <c r="E21" s="17"/>
    </row>
    <row r="22" spans="1:12" ht="20.149999999999999" customHeight="1">
      <c r="C22" s="22"/>
      <c r="E22" s="17"/>
    </row>
    <row r="24" spans="1:12" ht="20.149999999999999" customHeight="1">
      <c r="B24" s="227" t="s">
        <v>52</v>
      </c>
      <c r="C24" s="228"/>
    </row>
    <row r="25" spans="1:12" ht="36.65" customHeight="1">
      <c r="B25" s="229" t="s">
        <v>98</v>
      </c>
      <c r="C25" s="230"/>
    </row>
    <row r="26" spans="1:12" ht="19.899999999999999" customHeight="1">
      <c r="B26" s="13" t="s">
        <v>53</v>
      </c>
      <c r="C26" s="9"/>
    </row>
    <row r="27" spans="1:12" ht="20.149999999999999" customHeight="1">
      <c r="B27" s="13" t="s">
        <v>54</v>
      </c>
      <c r="C27" s="9"/>
    </row>
    <row r="28" spans="1:12" ht="20.149999999999999" customHeight="1">
      <c r="B28" s="152" t="s">
        <v>94</v>
      </c>
      <c r="C28" s="9"/>
    </row>
    <row r="29" spans="1:12" ht="20.149999999999999" customHeight="1">
      <c r="B29" s="84" t="s">
        <v>20</v>
      </c>
      <c r="C29" s="85"/>
    </row>
    <row r="30" spans="1:12" ht="20.149999999999999" customHeight="1">
      <c r="B30" s="151"/>
      <c r="C30" s="85"/>
    </row>
    <row r="31" spans="1:12" ht="18" customHeight="1">
      <c r="B31" s="84"/>
      <c r="C31" s="85"/>
    </row>
    <row r="32" spans="1:12" ht="20.149999999999999" customHeight="1">
      <c r="B32" s="142" t="s">
        <v>84</v>
      </c>
      <c r="C32" s="54">
        <f>SUM(C26:C31)</f>
        <v>0</v>
      </c>
    </row>
    <row r="35" spans="2:13" ht="20.149999999999999" customHeight="1">
      <c r="B35" s="227" t="s">
        <v>55</v>
      </c>
      <c r="C35" s="228"/>
      <c r="F35" s="106"/>
    </row>
    <row r="36" spans="2:13" ht="46.9" customHeight="1">
      <c r="B36" s="136" t="s">
        <v>88</v>
      </c>
      <c r="C36" s="107"/>
      <c r="D36" s="33"/>
      <c r="M36" s="31"/>
    </row>
    <row r="37" spans="2:13" ht="26.5" customHeight="1">
      <c r="B37" s="136" t="s">
        <v>85</v>
      </c>
      <c r="C37" s="108">
        <f>SUM(C36*TidProdManOther)</f>
        <v>0</v>
      </c>
      <c r="D37" s="33"/>
      <c r="M37" s="31"/>
    </row>
    <row r="38" spans="2:13" ht="20.149999999999999" customHeight="1">
      <c r="B38" s="136" t="s">
        <v>14</v>
      </c>
      <c r="C38" s="108">
        <f>C32</f>
        <v>0</v>
      </c>
      <c r="D38" s="33"/>
      <c r="M38" s="31"/>
    </row>
    <row r="39" spans="2:13" ht="31.9" customHeight="1">
      <c r="B39" s="137" t="str">
        <f>IF(C32=0,"Kontrolltid i % måste anges till höger!  (SKR erfar att kontrolltiden ofta är 50-60%.)","Ange kontrolltid i % av faktiskt arbetad tid (om du ej angivit kontrolltid i tabell 4.3) SKR erfar att kontrolltiden ofta är 50-60%.")</f>
        <v>Kontrolltid i % måste anges till höger!  (SKR erfar att kontrolltiden ofta är 50-60%.)</v>
      </c>
      <c r="C39" s="109"/>
      <c r="D39" s="33"/>
      <c r="M39" s="31"/>
    </row>
    <row r="40" spans="2:13" ht="29.5" customHeight="1">
      <c r="B40" s="138" t="s">
        <v>61</v>
      </c>
      <c r="C40" s="134">
        <f>IF(OR(C32=0,C39&gt;0),C39,SUM(C38/C37))</f>
        <v>0</v>
      </c>
      <c r="D40" s="33"/>
      <c r="M40" s="31"/>
    </row>
    <row r="41" spans="2:13" ht="20.149999999999999" customHeight="1">
      <c r="B41" s="139" t="s">
        <v>37</v>
      </c>
      <c r="C41" s="135">
        <f>C40*TidProdManOther</f>
        <v>0</v>
      </c>
      <c r="D41" s="33"/>
      <c r="M41" s="31"/>
    </row>
    <row r="42" spans="2:13" ht="20.149999999999999" customHeight="1">
      <c r="C42" s="22"/>
      <c r="D42" s="33"/>
      <c r="M42" s="31"/>
    </row>
    <row r="44" spans="2:13" ht="20.149999999999999" customHeight="1">
      <c r="B44" s="227" t="s">
        <v>56</v>
      </c>
      <c r="C44" s="228"/>
    </row>
    <row r="45" spans="2:13" ht="42.65" customHeight="1">
      <c r="B45" s="231" t="s">
        <v>86</v>
      </c>
      <c r="C45" s="232"/>
    </row>
    <row r="46" spans="2:13" ht="20.149999999999999" customHeight="1">
      <c r="B46" s="133" t="s">
        <v>62</v>
      </c>
      <c r="C46" s="9" t="s">
        <v>26</v>
      </c>
    </row>
    <row r="48" spans="2:13" ht="20.149999999999999" customHeight="1" thickBot="1"/>
    <row r="49" spans="2:3" ht="43.5" customHeight="1">
      <c r="B49" s="224" t="s">
        <v>36</v>
      </c>
      <c r="C49" s="225"/>
    </row>
    <row r="50" spans="2:3" ht="20.149999999999999" customHeight="1">
      <c r="B50" s="58" t="s">
        <v>35</v>
      </c>
      <c r="C50" s="59">
        <f>C40*TidProdManOther*C36</f>
        <v>0</v>
      </c>
    </row>
    <row r="51" spans="2:3" ht="20.149999999999999" customHeight="1">
      <c r="B51" s="58"/>
      <c r="C51" s="60"/>
    </row>
    <row r="52" spans="2:3" ht="20.149999999999999" customHeight="1">
      <c r="B52" s="58" t="s">
        <v>99</v>
      </c>
      <c r="C52" s="99">
        <f ca="1">1-INDEX(OFFSET(rngRestid,,1),MATCH(ValRestid,rngRestid,0))</f>
        <v>0</v>
      </c>
    </row>
    <row r="53" spans="2:3" ht="20.149999999999999" customHeight="1" thickBot="1">
      <c r="B53" s="47"/>
      <c r="C53" s="49"/>
    </row>
    <row r="54" spans="2:3" ht="20.149999999999999" customHeight="1">
      <c r="C54" s="22"/>
    </row>
    <row r="56" spans="2:3" ht="20.149999999999999" customHeight="1">
      <c r="C56" s="22"/>
    </row>
    <row r="57" spans="2:3" ht="55.5" customHeight="1">
      <c r="C57" s="22"/>
    </row>
    <row r="58" spans="2:3" ht="20.149999999999999" customHeight="1">
      <c r="C58" s="22"/>
    </row>
  </sheetData>
  <sheetProtection formatColumns="0" formatRows="0" insertRows="0" selectLockedCells="1"/>
  <mergeCells count="10">
    <mergeCell ref="B49:C49"/>
    <mergeCell ref="B5:C6"/>
    <mergeCell ref="B11:C11"/>
    <mergeCell ref="B12:C12"/>
    <mergeCell ref="B8:C8"/>
    <mergeCell ref="B24:C24"/>
    <mergeCell ref="B25:C25"/>
    <mergeCell ref="B44:C44"/>
    <mergeCell ref="B45:C45"/>
    <mergeCell ref="B35:C35"/>
  </mergeCells>
  <conditionalFormatting sqref="B39">
    <cfRule type="expression" dxfId="2" priority="2" stopIfTrue="1">
      <formula>AND($C$32=0,$C$39=0)</formula>
    </cfRule>
  </conditionalFormatting>
  <conditionalFormatting sqref="C37:C38">
    <cfRule type="expression" dxfId="1" priority="1" stopIfTrue="1">
      <formula>$C$39&lt;&gt;""</formula>
    </cfRule>
  </conditionalFormatting>
  <dataValidations count="1">
    <dataValidation type="list" allowBlank="1" showInputMessage="1" showErrorMessage="1" sqref="C46" xr:uid="{00000000-0002-0000-0300-000000000000}">
      <formula1>rngRestid</formula1>
    </dataValidation>
  </dataValidations>
  <pageMargins left="0.23622047244094491" right="0.23622047244094491" top="0.74803149606299213" bottom="0.74803149606299213" header="0.31496062992125984" footer="0.31496062992125984"/>
  <pageSetup paperSize="9" scale="9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pageSetUpPr fitToPage="1"/>
  </sheetPr>
  <dimension ref="A1:O106"/>
  <sheetViews>
    <sheetView showGridLines="0" topLeftCell="D11" zoomScale="84" zoomScaleNormal="84" workbookViewId="0">
      <selection activeCell="L9" sqref="L9"/>
    </sheetView>
  </sheetViews>
  <sheetFormatPr defaultColWidth="9.1796875" defaultRowHeight="12.5"/>
  <cols>
    <col min="1" max="1" width="4" style="22" bestFit="1" customWidth="1"/>
    <col min="2" max="2" width="48.26953125" style="22" customWidth="1"/>
    <col min="3" max="3" width="28.1796875" style="22" customWidth="1"/>
    <col min="4" max="4" width="17.54296875" style="22" customWidth="1"/>
    <col min="5" max="5" width="8.36328125" style="22" customWidth="1"/>
    <col min="6" max="7" width="13.453125" style="28" customWidth="1"/>
    <col min="8" max="8" width="13.453125" style="29" customWidth="1"/>
    <col min="9" max="9" width="47.1796875" style="29" customWidth="1"/>
    <col min="10" max="10" width="13.453125" style="29" customWidth="1"/>
    <col min="11" max="16384" width="9.1796875" style="22"/>
  </cols>
  <sheetData>
    <row r="1" spans="2:11" ht="13">
      <c r="B1" s="23" t="str">
        <f>DocTitel</f>
        <v>, Livsmedelskontroll, 2021</v>
      </c>
      <c r="C1" s="23"/>
      <c r="F1" s="15"/>
    </row>
    <row r="2" spans="2:11" ht="15.5">
      <c r="B2" s="30"/>
      <c r="C2" s="30"/>
    </row>
    <row r="3" spans="2:11" ht="31.5" customHeight="1">
      <c r="B3" s="90" t="s">
        <v>18</v>
      </c>
      <c r="C3" s="90"/>
      <c r="D3" s="25"/>
      <c r="E3" s="25"/>
      <c r="F3" s="25"/>
      <c r="G3" s="25"/>
      <c r="H3" s="25"/>
      <c r="I3" s="25"/>
      <c r="J3" s="25"/>
      <c r="K3" s="25"/>
    </row>
    <row r="4" spans="2:11" ht="150" customHeight="1">
      <c r="B4" s="236" t="s">
        <v>116</v>
      </c>
      <c r="C4" s="237"/>
      <c r="D4" s="238"/>
      <c r="E4" s="238"/>
      <c r="F4" s="238"/>
      <c r="G4" s="238"/>
      <c r="H4" s="238"/>
      <c r="I4" s="238"/>
      <c r="J4" s="105"/>
      <c r="K4" s="25"/>
    </row>
    <row r="5" spans="2:11" s="175" customFormat="1" ht="15.5">
      <c r="B5" s="173" t="s">
        <v>24</v>
      </c>
      <c r="C5" s="174"/>
      <c r="D5" s="156"/>
      <c r="E5" s="156"/>
      <c r="F5" s="156"/>
      <c r="G5" s="156"/>
      <c r="H5" s="156"/>
      <c r="I5" s="156"/>
      <c r="J5" s="156"/>
      <c r="K5" s="25"/>
    </row>
    <row r="6" spans="2:11" ht="15.5">
      <c r="B6" s="105"/>
      <c r="C6" s="105"/>
      <c r="D6" s="105"/>
      <c r="E6" s="105"/>
      <c r="F6" s="105"/>
      <c r="G6" s="105"/>
      <c r="H6" s="105"/>
      <c r="I6" s="105"/>
      <c r="J6" s="105"/>
      <c r="K6" s="25"/>
    </row>
    <row r="7" spans="2:11" s="19" customFormat="1" ht="26">
      <c r="B7" s="143" t="s">
        <v>0</v>
      </c>
      <c r="C7" s="144" t="s">
        <v>43</v>
      </c>
      <c r="D7" s="145" t="s">
        <v>44</v>
      </c>
      <c r="E7" s="102"/>
      <c r="F7" s="239" t="s">
        <v>1</v>
      </c>
      <c r="G7" s="240"/>
      <c r="H7" s="240"/>
      <c r="I7" s="240"/>
      <c r="J7" s="105"/>
    </row>
    <row r="8" spans="2:11" s="19" customFormat="1" ht="84.65" customHeight="1">
      <c r="B8" s="61" t="s">
        <v>104</v>
      </c>
      <c r="C8" s="100"/>
      <c r="D8" s="112" t="e">
        <f>C8/$C$5</f>
        <v>#DIV/0!</v>
      </c>
      <c r="E8" s="102"/>
      <c r="F8" s="246" t="s">
        <v>100</v>
      </c>
      <c r="G8" s="246"/>
      <c r="H8" s="246"/>
      <c r="I8" s="246"/>
      <c r="J8" s="105"/>
    </row>
    <row r="9" spans="2:11" ht="50" customHeight="1">
      <c r="B9" s="113" t="s">
        <v>87</v>
      </c>
      <c r="C9" s="129"/>
      <c r="D9" s="111" t="e">
        <f>C9/$C$5</f>
        <v>#DIV/0!</v>
      </c>
      <c r="E9" s="102"/>
      <c r="F9" s="247" t="s">
        <v>118</v>
      </c>
      <c r="G9" s="247"/>
      <c r="H9" s="247"/>
      <c r="I9" s="247"/>
      <c r="J9" s="114"/>
    </row>
    <row r="10" spans="2:11" ht="76" customHeight="1">
      <c r="B10" s="113" t="s">
        <v>103</v>
      </c>
      <c r="C10" s="100"/>
      <c r="D10" s="112" t="e">
        <f>C10/$C$5</f>
        <v>#DIV/0!</v>
      </c>
      <c r="E10" s="102"/>
      <c r="F10" s="241" t="s">
        <v>117</v>
      </c>
      <c r="G10" s="242"/>
      <c r="H10" s="242"/>
      <c r="I10" s="242"/>
      <c r="J10" s="114"/>
    </row>
    <row r="11" spans="2:11" ht="74" customHeight="1">
      <c r="B11" s="113" t="s">
        <v>101</v>
      </c>
      <c r="C11" s="100"/>
      <c r="D11" s="112" t="e">
        <f t="shared" ref="D11:D14" si="0">C11/$C$5</f>
        <v>#DIV/0!</v>
      </c>
      <c r="E11" s="102"/>
      <c r="F11" s="241" t="s">
        <v>102</v>
      </c>
      <c r="G11" s="241"/>
      <c r="H11" s="241"/>
      <c r="I11" s="241"/>
      <c r="J11" s="114"/>
    </row>
    <row r="12" spans="2:11" ht="88">
      <c r="B12" s="113" t="s">
        <v>138</v>
      </c>
      <c r="C12" s="100"/>
      <c r="D12" s="112" t="e">
        <f t="shared" si="0"/>
        <v>#DIV/0!</v>
      </c>
      <c r="E12" s="102"/>
      <c r="F12" s="243" t="s">
        <v>108</v>
      </c>
      <c r="G12" s="244"/>
      <c r="H12" s="244"/>
      <c r="I12" s="244"/>
      <c r="J12" s="115"/>
    </row>
    <row r="13" spans="2:11" ht="74.5" customHeight="1">
      <c r="B13" s="113" t="s">
        <v>107</v>
      </c>
      <c r="C13" s="100"/>
      <c r="D13" s="112" t="e">
        <f t="shared" si="0"/>
        <v>#DIV/0!</v>
      </c>
      <c r="E13" s="102"/>
      <c r="F13" s="243" t="s">
        <v>108</v>
      </c>
      <c r="G13" s="243"/>
      <c r="H13" s="243"/>
      <c r="I13" s="243"/>
      <c r="J13" s="115"/>
    </row>
    <row r="14" spans="2:11" ht="82.9" customHeight="1">
      <c r="B14" s="113" t="s">
        <v>105</v>
      </c>
      <c r="C14" s="100"/>
      <c r="D14" s="112" t="e">
        <f t="shared" si="0"/>
        <v>#DIV/0!</v>
      </c>
      <c r="E14" s="102"/>
      <c r="F14" s="241" t="s">
        <v>106</v>
      </c>
      <c r="G14" s="245"/>
      <c r="H14" s="245"/>
      <c r="I14" s="245"/>
      <c r="J14" s="114"/>
    </row>
    <row r="15" spans="2:11" ht="67.900000000000006" customHeight="1">
      <c r="B15" s="93" t="s">
        <v>8</v>
      </c>
      <c r="C15" s="101">
        <f>SUM(C7:C14)</f>
        <v>0</v>
      </c>
      <c r="D15" s="101" t="e">
        <f>SUM(D7:D14)</f>
        <v>#DIV/0!</v>
      </c>
      <c r="E15" s="102"/>
    </row>
    <row r="16" spans="2:11" ht="25.15" customHeight="1" thickBot="1">
      <c r="E16" s="102"/>
    </row>
    <row r="17" spans="2:5" ht="48.75" customHeight="1">
      <c r="B17" s="224" t="s">
        <v>121</v>
      </c>
      <c r="C17" s="235"/>
      <c r="D17" s="225"/>
      <c r="E17" s="102"/>
    </row>
    <row r="18" spans="2:5" ht="15" customHeight="1">
      <c r="B18" s="233" t="s">
        <v>109</v>
      </c>
      <c r="C18" s="234"/>
      <c r="D18" s="59" t="e">
        <f>D8</f>
        <v>#DIV/0!</v>
      </c>
      <c r="E18" s="117"/>
    </row>
    <row r="19" spans="2:5" ht="15" customHeight="1">
      <c r="B19" s="58"/>
      <c r="C19" s="119"/>
      <c r="D19" s="59"/>
      <c r="E19" s="117"/>
    </row>
    <row r="20" spans="2:5" ht="15" customHeight="1">
      <c r="B20" s="233" t="s">
        <v>110</v>
      </c>
      <c r="C20" s="234"/>
      <c r="D20" s="59" t="e">
        <f>D9</f>
        <v>#DIV/0!</v>
      </c>
      <c r="E20" s="117"/>
    </row>
    <row r="21" spans="2:5" ht="15" customHeight="1">
      <c r="B21" s="148"/>
      <c r="C21" s="149"/>
      <c r="D21" s="59"/>
      <c r="E21" s="117"/>
    </row>
    <row r="22" spans="2:5" ht="15" customHeight="1">
      <c r="B22" s="233" t="s">
        <v>111</v>
      </c>
      <c r="C22" s="234"/>
      <c r="D22" s="59" t="e">
        <f>D10</f>
        <v>#DIV/0!</v>
      </c>
      <c r="E22" s="117"/>
    </row>
    <row r="23" spans="2:5" ht="15" customHeight="1">
      <c r="B23" s="148"/>
      <c r="C23" s="149"/>
      <c r="D23" s="59"/>
      <c r="E23" s="117"/>
    </row>
    <row r="24" spans="2:5" ht="15" customHeight="1">
      <c r="B24" s="148" t="s">
        <v>112</v>
      </c>
      <c r="C24" s="149"/>
      <c r="D24" s="59" t="e">
        <f>D11</f>
        <v>#DIV/0!</v>
      </c>
      <c r="E24" s="117"/>
    </row>
    <row r="25" spans="2:5" ht="15" customHeight="1">
      <c r="B25" s="58"/>
      <c r="C25" s="119"/>
      <c r="D25" s="59"/>
      <c r="E25" s="117"/>
    </row>
    <row r="26" spans="2:5" ht="15" customHeight="1">
      <c r="B26" s="233" t="s">
        <v>113</v>
      </c>
      <c r="C26" s="234"/>
      <c r="D26" s="59" t="e">
        <f>D12</f>
        <v>#DIV/0!</v>
      </c>
      <c r="E26" s="117"/>
    </row>
    <row r="27" spans="2:5" ht="15" customHeight="1">
      <c r="B27" s="148"/>
      <c r="C27" s="149"/>
      <c r="D27" s="59"/>
      <c r="E27" s="117"/>
    </row>
    <row r="28" spans="2:5" ht="15" customHeight="1">
      <c r="B28" s="148" t="s">
        <v>114</v>
      </c>
      <c r="C28" s="149"/>
      <c r="D28" s="59" t="e">
        <f>D13</f>
        <v>#DIV/0!</v>
      </c>
      <c r="E28" s="117"/>
    </row>
    <row r="29" spans="2:5" ht="15" customHeight="1">
      <c r="B29" s="58"/>
      <c r="C29" s="119"/>
      <c r="D29" s="59"/>
      <c r="E29" s="117"/>
    </row>
    <row r="30" spans="2:5" ht="15" customHeight="1">
      <c r="B30" s="233" t="s">
        <v>115</v>
      </c>
      <c r="C30" s="234"/>
      <c r="D30" s="59" t="e">
        <f>D14</f>
        <v>#DIV/0!</v>
      </c>
      <c r="E30" s="117"/>
    </row>
    <row r="31" spans="2:5" ht="13" thickBot="1">
      <c r="B31" s="47"/>
      <c r="C31" s="48"/>
      <c r="D31" s="49"/>
    </row>
    <row r="56" spans="11:15">
      <c r="K56" s="39"/>
    </row>
    <row r="58" spans="11:15">
      <c r="K58" s="40"/>
      <c r="L58" s="40"/>
      <c r="M58" s="40"/>
      <c r="N58" s="40"/>
      <c r="O58" s="40"/>
    </row>
    <row r="59" spans="11:15">
      <c r="K59" s="40"/>
      <c r="L59" s="40"/>
      <c r="M59" s="40"/>
      <c r="N59" s="40"/>
      <c r="O59" s="40"/>
    </row>
    <row r="60" spans="11:15">
      <c r="K60" s="40"/>
      <c r="L60" s="40"/>
      <c r="M60" s="40"/>
      <c r="N60" s="40"/>
      <c r="O60" s="40"/>
    </row>
    <row r="61" spans="11:15">
      <c r="K61" s="40"/>
      <c r="L61" s="40"/>
      <c r="M61" s="40"/>
      <c r="N61" s="40"/>
      <c r="O61" s="40"/>
    </row>
    <row r="62" spans="11:15">
      <c r="K62" s="27"/>
      <c r="L62" s="40"/>
    </row>
    <row r="63" spans="11:15">
      <c r="L63" s="40"/>
    </row>
    <row r="64" spans="11:15">
      <c r="K64" s="27"/>
    </row>
    <row r="76" spans="11:15">
      <c r="K76" s="40"/>
      <c r="L76" s="40"/>
      <c r="M76" s="40"/>
      <c r="N76" s="40"/>
      <c r="O76" s="40"/>
    </row>
    <row r="80" spans="11:15">
      <c r="K80" s="40"/>
      <c r="L80" s="40"/>
      <c r="M80" s="40"/>
      <c r="N80" s="40"/>
      <c r="O80" s="40"/>
    </row>
    <row r="81" spans="11:15">
      <c r="K81" s="40"/>
      <c r="L81" s="40"/>
      <c r="M81" s="40"/>
      <c r="N81" s="40"/>
      <c r="O81" s="40"/>
    </row>
    <row r="100" spans="1:10" s="32" customFormat="1">
      <c r="B100" s="22"/>
      <c r="C100" s="22"/>
      <c r="D100" s="22"/>
      <c r="E100" s="22"/>
      <c r="F100" s="28"/>
      <c r="G100" s="28"/>
      <c r="H100" s="29"/>
      <c r="I100" s="29"/>
      <c r="J100" s="29"/>
    </row>
    <row r="104" spans="1:10">
      <c r="A104" s="27"/>
    </row>
    <row r="105" spans="1:10">
      <c r="A105" s="27"/>
    </row>
    <row r="106" spans="1:10">
      <c r="A106" s="27"/>
    </row>
  </sheetData>
  <sheetProtection selectLockedCells="1"/>
  <mergeCells count="15">
    <mergeCell ref="B17:D17"/>
    <mergeCell ref="B4:I4"/>
    <mergeCell ref="F7:I7"/>
    <mergeCell ref="F10:I10"/>
    <mergeCell ref="F12:I12"/>
    <mergeCell ref="F14:I14"/>
    <mergeCell ref="F11:I11"/>
    <mergeCell ref="F13:I13"/>
    <mergeCell ref="F8:I8"/>
    <mergeCell ref="F9:I9"/>
    <mergeCell ref="B22:C22"/>
    <mergeCell ref="B26:C26"/>
    <mergeCell ref="B30:C30"/>
    <mergeCell ref="B18:C18"/>
    <mergeCell ref="B20:C20"/>
  </mergeCells>
  <pageMargins left="0.23622047244094491" right="0.23622047244094491" top="0.74803149606299213" bottom="0.74803149606299213" header="0.31496062992125984" footer="0.31496062992125984"/>
  <pageSetup paperSize="9" fitToHeight="0" orientation="portrait" r:id="rId1"/>
  <rowBreaks count="1" manualBreakCount="1">
    <brk id="59"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107"/>
  <sheetViews>
    <sheetView showGridLines="0" topLeftCell="A16" zoomScale="80" zoomScaleNormal="80" zoomScalePageLayoutView="73" workbookViewId="0">
      <selection activeCell="D8" sqref="D8"/>
    </sheetView>
  </sheetViews>
  <sheetFormatPr defaultColWidth="9.1796875" defaultRowHeight="12.5"/>
  <cols>
    <col min="1" max="1" width="4" style="22" bestFit="1" customWidth="1"/>
    <col min="2" max="2" width="51.7265625" style="22" customWidth="1"/>
    <col min="3" max="3" width="27.453125" style="22" customWidth="1"/>
    <col min="4" max="4" width="21.08984375" style="22" customWidth="1"/>
    <col min="5" max="5" width="14.54296875" style="22" customWidth="1"/>
    <col min="6" max="6" width="10" style="22" customWidth="1"/>
    <col min="7" max="8" width="13.453125" style="28" customWidth="1"/>
    <col min="9" max="9" width="13.453125" style="29" customWidth="1"/>
    <col min="10" max="10" width="30.453125" style="29" customWidth="1"/>
    <col min="11" max="11" width="13.453125" style="29" customWidth="1"/>
    <col min="12" max="12" width="61.26953125" style="29" customWidth="1"/>
    <col min="13" max="16384" width="9.1796875" style="22"/>
  </cols>
  <sheetData>
    <row r="1" spans="2:18" ht="13">
      <c r="B1" s="23" t="str">
        <f>DocTitel</f>
        <v>, Livsmedelskontroll, 2021</v>
      </c>
      <c r="G1" s="15"/>
    </row>
    <row r="2" spans="2:18" ht="15.5">
      <c r="B2" s="30"/>
    </row>
    <row r="3" spans="2:18" ht="24" customHeight="1">
      <c r="B3" s="25" t="s">
        <v>57</v>
      </c>
      <c r="G3" s="22"/>
      <c r="H3" s="22"/>
      <c r="I3" s="22"/>
      <c r="J3" s="22"/>
      <c r="K3" s="114"/>
      <c r="L3" s="114"/>
    </row>
    <row r="4" spans="2:18" ht="137.5" customHeight="1">
      <c r="B4" s="236" t="s">
        <v>130</v>
      </c>
      <c r="C4" s="250" t="s">
        <v>10</v>
      </c>
      <c r="D4" s="251"/>
      <c r="E4" s="251"/>
      <c r="F4" s="251"/>
      <c r="G4" s="251"/>
      <c r="H4" s="251"/>
      <c r="I4" s="251"/>
      <c r="J4" s="251"/>
      <c r="K4" s="130"/>
      <c r="L4" s="130"/>
    </row>
    <row r="5" spans="2:18" s="175" customFormat="1" ht="15.5">
      <c r="B5" s="176" t="s">
        <v>63</v>
      </c>
      <c r="C5" s="177">
        <f>'4. Beräkning av kontrolltid'!C36</f>
        <v>0</v>
      </c>
      <c r="D5" s="156"/>
      <c r="E5" s="156"/>
      <c r="F5" s="156"/>
      <c r="G5" s="156"/>
      <c r="H5" s="156"/>
      <c r="I5" s="156"/>
      <c r="J5" s="156"/>
      <c r="K5" s="178"/>
      <c r="L5" s="178"/>
    </row>
    <row r="6" spans="2:18" ht="15.5">
      <c r="B6" s="105"/>
      <c r="C6" s="105"/>
      <c r="D6" s="105"/>
      <c r="E6" s="105"/>
      <c r="F6" s="105"/>
      <c r="G6" s="105"/>
      <c r="H6" s="105"/>
      <c r="I6" s="105"/>
      <c r="J6" s="105"/>
      <c r="K6" s="130"/>
      <c r="L6" s="130"/>
    </row>
    <row r="7" spans="2:18" s="16" customFormat="1" ht="46" customHeight="1">
      <c r="B7" s="179" t="s">
        <v>119</v>
      </c>
      <c r="C7" s="179" t="s">
        <v>75</v>
      </c>
      <c r="D7" s="180" t="s">
        <v>129</v>
      </c>
      <c r="E7" s="181" t="s">
        <v>73</v>
      </c>
      <c r="F7" s="182"/>
      <c r="G7" s="252" t="s">
        <v>1</v>
      </c>
      <c r="H7" s="253"/>
      <c r="I7" s="253"/>
      <c r="J7" s="253"/>
      <c r="K7" s="183"/>
      <c r="L7" s="183"/>
    </row>
    <row r="8" spans="2:18" ht="45.65" customHeight="1">
      <c r="B8" s="116" t="s">
        <v>137</v>
      </c>
      <c r="C8" s="118"/>
      <c r="D8" s="118"/>
      <c r="E8" s="127"/>
      <c r="F8" s="131"/>
      <c r="G8" s="243" t="s">
        <v>120</v>
      </c>
      <c r="H8" s="243"/>
      <c r="I8" s="243"/>
      <c r="J8" s="243"/>
      <c r="K8" s="132"/>
      <c r="L8" s="132"/>
    </row>
    <row r="9" spans="2:18" ht="88.5" customHeight="1">
      <c r="B9" s="116" t="s">
        <v>122</v>
      </c>
      <c r="C9" s="128" t="e">
        <f>TEXT('5. Förvaltningens kostnader'!D18,"# ##0")&amp;" * "&amp;$C$5&amp;" = "&amp;CHAR(10)&amp;TEXT('5. Förvaltningens kostnader'!D18*$C$5,"# ##0")</f>
        <v>#DIV/0!</v>
      </c>
      <c r="D9" s="14"/>
      <c r="E9" s="63" t="e">
        <f>'5. Förvaltningens kostnader'!D18*$C$5+D9</f>
        <v>#DIV/0!</v>
      </c>
      <c r="F9" s="131"/>
      <c r="G9" s="254" t="s">
        <v>139</v>
      </c>
      <c r="H9" s="254"/>
      <c r="I9" s="254"/>
      <c r="J9" s="254"/>
      <c r="K9" s="132"/>
      <c r="L9" s="132"/>
    </row>
    <row r="10" spans="2:18" ht="43.5" customHeight="1">
      <c r="B10" s="113" t="s">
        <v>87</v>
      </c>
      <c r="C10" s="128" t="e">
        <f>TEXT('5. Förvaltningens kostnader'!D20,"# ##0")&amp;" * "&amp;$C$5&amp;" = "&amp;CHAR(10)&amp;TEXT('5. Förvaltningens kostnader'!D20*$C$5,"# ##0")</f>
        <v>#DIV/0!</v>
      </c>
      <c r="D10" s="14"/>
      <c r="E10" s="63" t="e">
        <f>'5. Förvaltningens kostnader'!D20*$C$5+D10</f>
        <v>#DIV/0!</v>
      </c>
      <c r="F10" s="131"/>
      <c r="G10" s="243" t="s">
        <v>120</v>
      </c>
      <c r="H10" s="255"/>
      <c r="I10" s="255"/>
      <c r="J10" s="255"/>
      <c r="K10" s="132"/>
      <c r="L10" s="132"/>
    </row>
    <row r="11" spans="2:18" ht="82" customHeight="1">
      <c r="B11" s="113" t="s">
        <v>103</v>
      </c>
      <c r="C11" s="128" t="e">
        <f>TEXT('5. Förvaltningens kostnader'!D10,"# ##0")&amp;" * "&amp;$C$5&amp;" = "&amp;CHAR(10)&amp;TEXT('5. Förvaltningens kostnader'!D10*$C$5,"# ##0")</f>
        <v>#DIV/0!</v>
      </c>
      <c r="D11" s="100"/>
      <c r="E11" s="63" t="e">
        <f>'5. Förvaltningens kostnader'!D10*$C$5+D11</f>
        <v>#DIV/0!</v>
      </c>
      <c r="F11" s="102"/>
      <c r="G11" s="243" t="s">
        <v>123</v>
      </c>
      <c r="H11" s="255"/>
      <c r="I11" s="255"/>
      <c r="J11" s="255"/>
      <c r="K11" s="114"/>
      <c r="L11" s="22"/>
    </row>
    <row r="12" spans="2:18" ht="89.5" customHeight="1">
      <c r="B12" s="113" t="s">
        <v>101</v>
      </c>
      <c r="C12" s="128" t="e">
        <f>TEXT('5. Förvaltningens kostnader'!D11,"# ##0")&amp;" * "&amp;$C$5&amp;" = "&amp;CHAR(10)&amp;TEXT('5. Förvaltningens kostnader'!D11*$C$5,"# ##0")</f>
        <v>#DIV/0!</v>
      </c>
      <c r="D12" s="100"/>
      <c r="E12" s="63" t="e">
        <f>'5. Förvaltningens kostnader'!D11*$C$5+D12</f>
        <v>#DIV/0!</v>
      </c>
      <c r="F12" s="102"/>
      <c r="G12" s="243" t="s">
        <v>102</v>
      </c>
      <c r="H12" s="243"/>
      <c r="I12" s="243"/>
      <c r="J12" s="243"/>
      <c r="K12" s="114"/>
      <c r="L12" s="22"/>
    </row>
    <row r="13" spans="2:18" ht="89.25" customHeight="1">
      <c r="B13" s="113" t="s">
        <v>124</v>
      </c>
      <c r="C13" s="128" t="e">
        <f>TEXT('5. Förvaltningens kostnader'!D12,"# ##0")&amp;" * "&amp;$C$5&amp;" = "&amp;CHAR(10)&amp;TEXT('5. Förvaltningens kostnader'!D12*$C$5,"# ##0")</f>
        <v>#DIV/0!</v>
      </c>
      <c r="D13" s="100"/>
      <c r="E13" s="63" t="e">
        <f>'5. Förvaltningens kostnader'!D12*$C$5+D13</f>
        <v>#DIV/0!</v>
      </c>
      <c r="F13" s="102"/>
      <c r="G13" s="243" t="s">
        <v>108</v>
      </c>
      <c r="H13" s="244"/>
      <c r="I13" s="244"/>
      <c r="J13" s="244"/>
      <c r="K13" s="115"/>
      <c r="L13" s="22"/>
      <c r="R13" s="22" t="s">
        <v>19</v>
      </c>
    </row>
    <row r="14" spans="2:18" ht="89.25" customHeight="1">
      <c r="B14" s="113" t="s">
        <v>107</v>
      </c>
      <c r="C14" s="128" t="e">
        <f>TEXT('5. Förvaltningens kostnader'!D13,"# ##0")&amp;" * "&amp;$C$5&amp;" = "&amp;CHAR(10)&amp;TEXT('5. Förvaltningens kostnader'!D13*$C$5,"# ##0")</f>
        <v>#DIV/0!</v>
      </c>
      <c r="D14" s="100"/>
      <c r="E14" s="63" t="e">
        <f>'5. Förvaltningens kostnader'!D13*$C$5+D14</f>
        <v>#DIV/0!</v>
      </c>
      <c r="F14" s="102"/>
      <c r="G14" s="243" t="s">
        <v>108</v>
      </c>
      <c r="H14" s="243"/>
      <c r="I14" s="243"/>
      <c r="J14" s="243"/>
      <c r="K14" s="115"/>
      <c r="L14" s="22"/>
    </row>
    <row r="15" spans="2:18" ht="82.15" customHeight="1">
      <c r="B15" s="113" t="s">
        <v>125</v>
      </c>
      <c r="C15" s="128" t="e">
        <f>TEXT('5. Förvaltningens kostnader'!D30,"# ##0")&amp;" * "&amp;$C$5&amp;" = "&amp;CHAR(10)&amp;TEXT('5. Förvaltningens kostnader'!D30*$C$5,"# ##0")</f>
        <v>#DIV/0!</v>
      </c>
      <c r="D15" s="14"/>
      <c r="E15" s="63" t="e">
        <f>'5. Förvaltningens kostnader'!D30*$C$5+D15</f>
        <v>#DIV/0!</v>
      </c>
      <c r="F15" s="131"/>
      <c r="G15" s="243" t="s">
        <v>126</v>
      </c>
      <c r="H15" s="244"/>
      <c r="I15" s="244"/>
      <c r="J15" s="244"/>
      <c r="K15" s="132"/>
      <c r="L15" s="132"/>
    </row>
    <row r="16" spans="2:18" ht="44.5" customHeight="1">
      <c r="B16" s="113" t="s">
        <v>127</v>
      </c>
      <c r="C16" s="118"/>
      <c r="D16" s="118"/>
      <c r="E16" s="127"/>
      <c r="F16" s="131"/>
      <c r="G16" s="243" t="s">
        <v>128</v>
      </c>
      <c r="H16" s="244"/>
      <c r="I16" s="244"/>
      <c r="J16" s="244"/>
      <c r="K16" s="132"/>
      <c r="L16" s="132"/>
    </row>
    <row r="17" spans="2:12" ht="80.5" customHeight="1">
      <c r="B17" s="113" t="s">
        <v>131</v>
      </c>
      <c r="C17" s="118"/>
      <c r="D17" s="118"/>
      <c r="E17" s="127"/>
      <c r="F17" s="131"/>
      <c r="G17" s="243" t="s">
        <v>132</v>
      </c>
      <c r="H17" s="243"/>
      <c r="I17" s="243"/>
      <c r="J17" s="243"/>
      <c r="K17" s="132"/>
      <c r="L17" s="132"/>
    </row>
    <row r="18" spans="2:12" ht="40.5" customHeight="1">
      <c r="B18" s="186" t="s">
        <v>74</v>
      </c>
      <c r="C18" s="63"/>
      <c r="D18" s="63"/>
      <c r="E18" s="63" t="e">
        <f>SUM(E8:E17)</f>
        <v>#DIV/0!</v>
      </c>
      <c r="F18" s="103"/>
      <c r="G18" s="248" t="s">
        <v>9</v>
      </c>
      <c r="H18" s="248"/>
      <c r="I18" s="248"/>
      <c r="J18" s="248"/>
      <c r="K18" s="132"/>
      <c r="L18" s="132"/>
    </row>
    <row r="19" spans="2:12" ht="18" customHeight="1">
      <c r="B19" s="94"/>
      <c r="C19" s="63"/>
      <c r="D19" s="63"/>
      <c r="E19" s="63"/>
      <c r="F19" s="146"/>
      <c r="G19" s="248"/>
      <c r="H19" s="248"/>
      <c r="I19" s="248"/>
      <c r="J19" s="248"/>
      <c r="K19" s="132"/>
      <c r="L19" s="132"/>
    </row>
    <row r="20" spans="2:12" ht="61.15" customHeight="1">
      <c r="B20" s="184" t="s">
        <v>133</v>
      </c>
      <c r="C20" s="63"/>
      <c r="D20" s="63"/>
      <c r="E20" s="127"/>
      <c r="F20" s="146"/>
      <c r="G20" s="249" t="s">
        <v>135</v>
      </c>
      <c r="H20" s="249"/>
      <c r="I20" s="249"/>
      <c r="J20" s="249"/>
      <c r="K20" s="146"/>
      <c r="L20" s="132"/>
    </row>
    <row r="21" spans="2:12" ht="40.5" customHeight="1">
      <c r="B21" s="185" t="s">
        <v>134</v>
      </c>
      <c r="C21" s="63"/>
      <c r="D21" s="63"/>
      <c r="E21" s="150">
        <v>0.2</v>
      </c>
      <c r="F21" s="146"/>
      <c r="G21" s="248"/>
      <c r="H21" s="248"/>
      <c r="I21" s="248"/>
      <c r="J21" s="248"/>
      <c r="K21" s="146"/>
      <c r="L21" s="132"/>
    </row>
    <row r="22" spans="2:12" ht="40.5" customHeight="1">
      <c r="B22" s="186" t="s">
        <v>90</v>
      </c>
      <c r="C22" s="63"/>
      <c r="D22" s="63"/>
      <c r="E22" s="63" t="e">
        <f>IF(E21&lt;&gt;0,E18*E21,E20)</f>
        <v>#DIV/0!</v>
      </c>
      <c r="F22" s="146"/>
      <c r="G22" s="147"/>
      <c r="H22" s="147"/>
      <c r="I22" s="147"/>
      <c r="J22" s="147"/>
      <c r="K22" s="146"/>
      <c r="L22" s="132"/>
    </row>
    <row r="23" spans="2:12" ht="40.5" customHeight="1">
      <c r="B23" s="62"/>
      <c r="C23" s="63"/>
      <c r="D23" s="63"/>
      <c r="E23" s="188">
        <f>IF(AND(E20="",E21=""),"Någon av cellerna ovan behöver fyllas i",)</f>
        <v>0</v>
      </c>
      <c r="F23" s="146"/>
      <c r="G23" s="146"/>
      <c r="H23" s="146"/>
      <c r="I23" s="146"/>
      <c r="J23" s="146"/>
      <c r="K23" s="146"/>
      <c r="L23" s="132"/>
    </row>
    <row r="24" spans="2:12" ht="40.5" customHeight="1">
      <c r="B24" s="186" t="s">
        <v>89</v>
      </c>
      <c r="C24" s="63"/>
      <c r="D24" s="63"/>
      <c r="E24" s="187" t="e">
        <f>E18-E22</f>
        <v>#DIV/0!</v>
      </c>
      <c r="F24" s="146"/>
      <c r="G24" s="146"/>
      <c r="H24" s="146"/>
      <c r="I24" s="146"/>
      <c r="J24" s="146"/>
      <c r="K24" s="146"/>
      <c r="L24" s="132"/>
    </row>
    <row r="25" spans="2:12" ht="15" customHeight="1">
      <c r="F25" s="34"/>
      <c r="G25" s="34"/>
      <c r="H25" s="34"/>
      <c r="I25" s="34"/>
      <c r="J25" s="34"/>
      <c r="K25" s="34"/>
      <c r="L25" s="132"/>
    </row>
    <row r="26" spans="2:12" ht="15" customHeight="1" thickBot="1">
      <c r="E26" s="34"/>
      <c r="G26" s="22"/>
      <c r="H26" s="22"/>
      <c r="I26" s="22"/>
      <c r="J26" s="22"/>
      <c r="K26" s="22"/>
      <c r="L26" s="132"/>
    </row>
    <row r="27" spans="2:12" ht="83.25" customHeight="1">
      <c r="B27" s="189" t="s">
        <v>45</v>
      </c>
      <c r="C27" s="190"/>
      <c r="D27" s="190"/>
      <c r="E27" s="191"/>
      <c r="G27" s="22"/>
      <c r="H27" s="22"/>
      <c r="I27" s="22"/>
      <c r="J27" s="22"/>
      <c r="K27" s="22"/>
      <c r="L27" s="132"/>
    </row>
    <row r="28" spans="2:12" ht="14">
      <c r="B28" s="192" t="s">
        <v>91</v>
      </c>
      <c r="C28" s="193"/>
      <c r="D28" s="193"/>
      <c r="E28" s="194" t="e">
        <f>E18</f>
        <v>#DIV/0!</v>
      </c>
      <c r="G28" s="22"/>
      <c r="H28" s="22"/>
      <c r="I28" s="22"/>
      <c r="J28" s="22"/>
      <c r="K28" s="22"/>
      <c r="L28" s="132"/>
    </row>
    <row r="29" spans="2:12" ht="14">
      <c r="B29" s="195"/>
      <c r="C29" s="193"/>
      <c r="D29" s="193"/>
      <c r="E29" s="196"/>
      <c r="G29" s="22"/>
      <c r="H29" s="22"/>
      <c r="I29" s="22"/>
      <c r="J29" s="22"/>
      <c r="K29" s="22"/>
      <c r="L29" s="132"/>
    </row>
    <row r="30" spans="2:12" ht="14">
      <c r="B30" s="192" t="s">
        <v>92</v>
      </c>
      <c r="C30" s="193"/>
      <c r="D30" s="193"/>
      <c r="E30" s="194" t="e">
        <f>E22</f>
        <v>#DIV/0!</v>
      </c>
      <c r="G30" s="22"/>
      <c r="H30" s="22"/>
      <c r="I30" s="22"/>
      <c r="J30" s="22"/>
      <c r="K30" s="22"/>
      <c r="L30" s="132"/>
    </row>
    <row r="31" spans="2:12" ht="14">
      <c r="B31" s="195"/>
      <c r="C31" s="193"/>
      <c r="D31" s="193"/>
      <c r="E31" s="196"/>
      <c r="G31" s="22"/>
      <c r="H31" s="22"/>
      <c r="I31" s="22"/>
      <c r="J31" s="22"/>
      <c r="K31" s="22"/>
      <c r="L31" s="132"/>
    </row>
    <row r="32" spans="2:12" ht="14">
      <c r="B32" s="192" t="s">
        <v>93</v>
      </c>
      <c r="C32" s="193"/>
      <c r="D32" s="193"/>
      <c r="E32" s="194" t="e">
        <f>E24</f>
        <v>#DIV/0!</v>
      </c>
      <c r="F32" s="28"/>
      <c r="I32" s="28"/>
      <c r="J32" s="28"/>
      <c r="K32" s="28"/>
      <c r="L32" s="132"/>
    </row>
    <row r="33" spans="2:12" ht="16.5" customHeight="1" thickBot="1">
      <c r="B33" s="197"/>
      <c r="C33" s="198"/>
      <c r="D33" s="198"/>
      <c r="E33" s="199"/>
      <c r="F33" s="28"/>
      <c r="H33" s="29"/>
      <c r="J33" s="132"/>
      <c r="K33" s="132"/>
      <c r="L33" s="132"/>
    </row>
    <row r="34" spans="2:12">
      <c r="F34" s="28"/>
      <c r="H34" s="29"/>
      <c r="J34" s="132"/>
      <c r="K34" s="132"/>
      <c r="L34" s="132"/>
    </row>
    <row r="35" spans="2:12">
      <c r="F35" s="28"/>
      <c r="H35" s="29"/>
      <c r="J35" s="132"/>
      <c r="K35" s="132"/>
      <c r="L35" s="132"/>
    </row>
    <row r="36" spans="2:12">
      <c r="K36" s="132"/>
      <c r="L36" s="132"/>
    </row>
    <row r="59" spans="13:16">
      <c r="M59" s="40"/>
      <c r="N59" s="40"/>
      <c r="O59" s="40"/>
      <c r="P59" s="40"/>
    </row>
    <row r="60" spans="13:16">
      <c r="M60" s="40"/>
      <c r="N60" s="40"/>
      <c r="O60" s="40"/>
      <c r="P60" s="40"/>
    </row>
    <row r="61" spans="13:16">
      <c r="M61" s="40"/>
      <c r="N61" s="40"/>
      <c r="O61" s="40"/>
      <c r="P61" s="40"/>
    </row>
    <row r="62" spans="13:16">
      <c r="M62" s="40"/>
      <c r="N62" s="40"/>
      <c r="O62" s="40"/>
      <c r="P62" s="40"/>
    </row>
    <row r="63" spans="13:16">
      <c r="M63" s="40"/>
    </row>
    <row r="64" spans="13:16">
      <c r="M64" s="40"/>
    </row>
    <row r="77" spans="13:16">
      <c r="M77" s="40"/>
      <c r="N77" s="40"/>
      <c r="O77" s="40"/>
      <c r="P77" s="40"/>
    </row>
    <row r="81" spans="13:16">
      <c r="M81" s="40"/>
      <c r="N81" s="40"/>
      <c r="O81" s="40"/>
      <c r="P81" s="40"/>
    </row>
    <row r="82" spans="13:16">
      <c r="M82" s="40"/>
      <c r="N82" s="40"/>
      <c r="O82" s="40"/>
      <c r="P82" s="40"/>
    </row>
    <row r="101" spans="1:12" s="32" customFormat="1">
      <c r="B101" s="22"/>
      <c r="C101" s="22"/>
      <c r="D101" s="22"/>
      <c r="E101" s="22"/>
      <c r="F101" s="22"/>
      <c r="G101" s="28"/>
      <c r="H101" s="28"/>
      <c r="I101" s="29"/>
      <c r="J101" s="29"/>
      <c r="K101" s="29"/>
      <c r="L101" s="29"/>
    </row>
    <row r="105" spans="1:12">
      <c r="A105" s="27"/>
    </row>
    <row r="106" spans="1:12">
      <c r="A106" s="27"/>
    </row>
    <row r="107" spans="1:12">
      <c r="A107" s="27"/>
    </row>
  </sheetData>
  <sheetProtection selectLockedCells="1"/>
  <mergeCells count="16">
    <mergeCell ref="G19:J19"/>
    <mergeCell ref="G20:J20"/>
    <mergeCell ref="G21:J21"/>
    <mergeCell ref="B4:J4"/>
    <mergeCell ref="G16:J16"/>
    <mergeCell ref="G18:J18"/>
    <mergeCell ref="G7:J7"/>
    <mergeCell ref="G9:J9"/>
    <mergeCell ref="G15:J15"/>
    <mergeCell ref="G8:J8"/>
    <mergeCell ref="G11:J11"/>
    <mergeCell ref="G12:J12"/>
    <mergeCell ref="G13:J13"/>
    <mergeCell ref="G14:J14"/>
    <mergeCell ref="G10:J10"/>
    <mergeCell ref="G17:J17"/>
  </mergeCells>
  <conditionalFormatting sqref="E20">
    <cfRule type="expression" dxfId="0" priority="1">
      <formula>$E$21&lt;&gt;""</formula>
    </cfRule>
  </conditionalFormatting>
  <pageMargins left="0.23622047244094491" right="0.23622047244094491" top="0.74803149606299213" bottom="0.74803149606299213" header="0.31496062992125984" footer="0.31496062992125984"/>
  <pageSetup paperSize="9" scale="91" fitToHeight="0" orientation="portrait" r:id="rId1"/>
  <rowBreaks count="1" manualBreakCount="1">
    <brk id="60"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55"/>
  <sheetViews>
    <sheetView showGridLines="0" tabSelected="1" zoomScale="71" zoomScaleNormal="71" workbookViewId="0">
      <selection activeCell="O31" sqref="O31"/>
    </sheetView>
  </sheetViews>
  <sheetFormatPr defaultColWidth="9.1796875" defaultRowHeight="20.149999999999999" customHeight="1"/>
  <cols>
    <col min="1" max="1" width="4" style="22" bestFit="1" customWidth="1"/>
    <col min="2" max="2" width="1.54296875" style="22" customWidth="1"/>
    <col min="3" max="3" width="29.26953125" style="22" customWidth="1"/>
    <col min="4" max="4" width="14.1796875" style="22" customWidth="1"/>
    <col min="5" max="5" width="13.26953125" style="22" customWidth="1"/>
    <col min="6" max="6" width="25.54296875" style="22" customWidth="1"/>
    <col min="7" max="7" width="10.54296875" style="22" customWidth="1"/>
    <col min="8" max="8" width="9.1796875" style="22"/>
    <col min="9" max="9" width="6.81640625" style="22" customWidth="1"/>
    <col min="10" max="10" width="3.1796875" style="22" customWidth="1"/>
    <col min="11" max="14" width="3" style="22" customWidth="1"/>
    <col min="15" max="15" width="35" style="22" customWidth="1"/>
    <col min="16" max="16" width="23.26953125" style="22" customWidth="1"/>
    <col min="17" max="17" width="8.26953125" style="22" bestFit="1" customWidth="1"/>
    <col min="18" max="19" width="9.1796875" style="22"/>
    <col min="20" max="21" width="8.81640625" customWidth="1"/>
    <col min="22" max="22" width="12.81640625" customWidth="1"/>
    <col min="23" max="36" width="8.81640625" customWidth="1"/>
    <col min="37" max="16384" width="9.1796875" style="1"/>
  </cols>
  <sheetData>
    <row r="1" spans="1:36" ht="20.149999999999999" customHeight="1">
      <c r="A1" s="21"/>
      <c r="C1" s="23" t="str">
        <f>DocTitel</f>
        <v>, Livsmedelskontroll, 2021</v>
      </c>
      <c r="O1" s="24"/>
    </row>
    <row r="2" spans="1:36" ht="20.149999999999999" customHeight="1">
      <c r="A2" s="23"/>
      <c r="B2" s="23"/>
      <c r="C2" s="23"/>
      <c r="K2" s="27"/>
      <c r="P2" s="27"/>
    </row>
    <row r="3" spans="1:36" ht="20.149999999999999" customHeight="1">
      <c r="P3" s="27"/>
    </row>
    <row r="4" spans="1:36" ht="20.149999999999999" customHeight="1">
      <c r="B4" s="25" t="s">
        <v>32</v>
      </c>
      <c r="C4" s="25"/>
      <c r="D4" s="26"/>
      <c r="P4" s="27"/>
    </row>
    <row r="5" spans="1:36" ht="20.149999999999999" customHeight="1">
      <c r="B5" s="203"/>
      <c r="C5" s="204"/>
      <c r="D5" s="204"/>
      <c r="E5" s="204"/>
      <c r="F5" s="204"/>
      <c r="G5" s="204"/>
      <c r="H5" s="204"/>
      <c r="I5" s="204"/>
      <c r="J5" s="205"/>
      <c r="O5" s="1"/>
      <c r="P5" s="1"/>
      <c r="Q5" s="82"/>
    </row>
    <row r="6" spans="1:36" ht="20.149999999999999" customHeight="1">
      <c r="B6" s="206"/>
      <c r="C6" s="157" t="s">
        <v>34</v>
      </c>
      <c r="D6" s="158"/>
      <c r="E6" s="159">
        <f>'4. Beräkning av kontrolltid'!C36</f>
        <v>0</v>
      </c>
      <c r="F6" s="160" t="s">
        <v>38</v>
      </c>
      <c r="G6" s="161"/>
      <c r="H6" s="161"/>
      <c r="I6" s="161"/>
      <c r="J6" s="207"/>
      <c r="O6" s="1"/>
      <c r="P6" s="80"/>
      <c r="Q6" s="81"/>
    </row>
    <row r="7" spans="1:36" ht="20.149999999999999" customHeight="1">
      <c r="B7" s="206"/>
      <c r="C7" s="162" t="s">
        <v>14</v>
      </c>
      <c r="D7" s="158"/>
      <c r="E7" s="163">
        <f>TidTillg</f>
        <v>0</v>
      </c>
      <c r="F7" s="160" t="s">
        <v>38</v>
      </c>
      <c r="G7" s="161"/>
      <c r="H7" s="161"/>
      <c r="I7" s="161"/>
      <c r="J7" s="207"/>
      <c r="O7" s="98"/>
      <c r="P7" s="81"/>
      <c r="Q7" s="80"/>
      <c r="R7" s="22" t="s">
        <v>30</v>
      </c>
    </row>
    <row r="8" spans="1:36" ht="20.149999999999999" customHeight="1">
      <c r="B8" s="206"/>
      <c r="C8" s="158" t="s">
        <v>11</v>
      </c>
      <c r="D8" s="158"/>
      <c r="E8" s="164">
        <f ca="1">'4. Beräkning av kontrolltid'!C52</f>
        <v>0</v>
      </c>
      <c r="F8" s="160" t="s">
        <v>38</v>
      </c>
      <c r="G8" s="161"/>
      <c r="H8" s="161"/>
      <c r="I8" s="161"/>
      <c r="J8" s="207"/>
      <c r="O8" s="98"/>
      <c r="P8" s="81"/>
      <c r="Q8" s="81"/>
    </row>
    <row r="9" spans="1:36" ht="20.149999999999999" customHeight="1">
      <c r="B9" s="206"/>
      <c r="C9" s="158"/>
      <c r="D9" s="158"/>
      <c r="E9" s="165"/>
      <c r="F9" s="161"/>
      <c r="G9" s="161"/>
      <c r="H9" s="161"/>
      <c r="I9" s="161"/>
      <c r="J9" s="207"/>
      <c r="O9" s="98"/>
      <c r="P9" s="81"/>
      <c r="Q9" s="81"/>
      <c r="T9" s="1"/>
      <c r="U9" s="1"/>
      <c r="V9" s="1"/>
      <c r="W9" s="1"/>
      <c r="X9" s="1"/>
      <c r="Y9" s="1"/>
      <c r="Z9" s="1"/>
      <c r="AA9" s="1"/>
      <c r="AB9" s="1"/>
      <c r="AC9" s="1"/>
      <c r="AD9" s="1"/>
      <c r="AE9" s="1"/>
      <c r="AF9" s="1"/>
      <c r="AG9" s="1"/>
      <c r="AH9" s="1"/>
      <c r="AI9" s="1"/>
      <c r="AJ9" s="1"/>
    </row>
    <row r="10" spans="1:36" ht="20.149999999999999" customHeight="1">
      <c r="B10" s="206"/>
      <c r="C10" s="158"/>
      <c r="D10" s="158"/>
      <c r="E10" s="165"/>
      <c r="F10" s="161"/>
      <c r="G10" s="161"/>
      <c r="H10" s="161"/>
      <c r="I10" s="161"/>
      <c r="J10" s="207"/>
      <c r="O10" s="98"/>
      <c r="P10" s="81"/>
      <c r="Q10" s="81"/>
      <c r="T10" s="1"/>
      <c r="U10" s="1"/>
      <c r="V10" s="1"/>
      <c r="W10" s="1"/>
      <c r="X10" s="1"/>
      <c r="Y10" s="1"/>
      <c r="Z10" s="1"/>
      <c r="AA10" s="1"/>
      <c r="AB10" s="1"/>
      <c r="AC10" s="1"/>
      <c r="AD10" s="1"/>
      <c r="AE10" s="1"/>
      <c r="AF10" s="1"/>
      <c r="AG10" s="1"/>
      <c r="AH10" s="1"/>
      <c r="AI10" s="1"/>
      <c r="AJ10" s="1"/>
    </row>
    <row r="11" spans="1:36" ht="20.149999999999999" customHeight="1">
      <c r="B11" s="206"/>
      <c r="C11" s="172" t="s">
        <v>65</v>
      </c>
      <c r="D11" s="172"/>
      <c r="E11" s="166" t="e">
        <f>'6. Livsmedelkontrollens kostnad'!E28</f>
        <v>#DIV/0!</v>
      </c>
      <c r="F11" s="160" t="s">
        <v>39</v>
      </c>
      <c r="G11" s="161"/>
      <c r="H11" s="161"/>
      <c r="I11" s="161"/>
      <c r="J11" s="207"/>
      <c r="Q11" s="80"/>
      <c r="T11" s="1"/>
      <c r="U11" s="1"/>
      <c r="V11" s="1"/>
      <c r="W11" s="1"/>
      <c r="X11" s="1"/>
      <c r="Y11" s="1"/>
      <c r="Z11" s="1"/>
      <c r="AA11" s="1"/>
      <c r="AB11" s="1"/>
      <c r="AC11" s="1"/>
      <c r="AD11" s="1"/>
      <c r="AE11" s="1"/>
      <c r="AF11" s="1"/>
      <c r="AG11" s="1"/>
      <c r="AH11" s="1"/>
      <c r="AI11" s="1"/>
      <c r="AJ11" s="1"/>
    </row>
    <row r="12" spans="1:36" ht="20.149999999999999" customHeight="1">
      <c r="B12" s="206"/>
      <c r="C12" s="172" t="s">
        <v>90</v>
      </c>
      <c r="D12" s="172"/>
      <c r="E12" s="166" t="e">
        <f>'6. Livsmedelkontrollens kostnad'!E30</f>
        <v>#DIV/0!</v>
      </c>
      <c r="F12" s="160" t="s">
        <v>39</v>
      </c>
      <c r="G12" s="161"/>
      <c r="H12" s="161"/>
      <c r="I12" s="161"/>
      <c r="J12" s="207"/>
      <c r="Q12" s="80"/>
      <c r="T12" s="1"/>
      <c r="U12" s="1"/>
      <c r="V12" s="1"/>
      <c r="W12" s="1"/>
      <c r="X12" s="1"/>
      <c r="Y12" s="1"/>
      <c r="Z12" s="1"/>
      <c r="AA12" s="1"/>
      <c r="AB12" s="1"/>
      <c r="AC12" s="1"/>
      <c r="AD12" s="1"/>
      <c r="AE12" s="1"/>
      <c r="AF12" s="1"/>
      <c r="AG12" s="1"/>
      <c r="AH12" s="1"/>
      <c r="AI12" s="1"/>
      <c r="AJ12" s="1"/>
    </row>
    <row r="13" spans="1:36" ht="20.149999999999999" customHeight="1">
      <c r="B13" s="206"/>
      <c r="C13" s="169" t="s">
        <v>33</v>
      </c>
      <c r="D13" s="169"/>
      <c r="E13" s="167" t="e">
        <f>'6. Livsmedelkontrollens kostnad'!E32</f>
        <v>#DIV/0!</v>
      </c>
      <c r="F13" s="160" t="s">
        <v>39</v>
      </c>
      <c r="G13" s="168"/>
      <c r="H13" s="168"/>
      <c r="I13" s="168"/>
      <c r="J13" s="207"/>
      <c r="Q13" s="1"/>
      <c r="T13" s="1"/>
      <c r="U13" s="1"/>
      <c r="V13" s="1"/>
      <c r="W13" s="1"/>
      <c r="X13" s="1"/>
      <c r="Y13" s="1"/>
      <c r="Z13" s="1"/>
      <c r="AA13" s="1"/>
      <c r="AB13" s="1"/>
      <c r="AC13" s="1"/>
      <c r="AD13" s="1"/>
      <c r="AE13" s="1"/>
      <c r="AF13" s="1"/>
      <c r="AG13" s="1"/>
      <c r="AH13" s="1"/>
      <c r="AI13" s="1"/>
      <c r="AJ13" s="1"/>
    </row>
    <row r="14" spans="1:36" ht="20.149999999999999" customHeight="1">
      <c r="B14" s="206"/>
      <c r="C14" s="169"/>
      <c r="D14" s="169"/>
      <c r="E14" s="169"/>
      <c r="F14" s="168"/>
      <c r="G14" s="168"/>
      <c r="H14" s="168"/>
      <c r="I14" s="168"/>
      <c r="J14" s="207"/>
      <c r="Q14" s="1"/>
      <c r="T14" s="1"/>
      <c r="U14" s="1"/>
      <c r="V14" s="1"/>
      <c r="W14" s="1"/>
      <c r="X14" s="1"/>
      <c r="Y14" s="1"/>
      <c r="Z14" s="1"/>
      <c r="AA14" s="1"/>
      <c r="AB14" s="1"/>
      <c r="AC14" s="1"/>
      <c r="AD14" s="1"/>
      <c r="AE14" s="1"/>
      <c r="AF14" s="1"/>
      <c r="AG14" s="1"/>
      <c r="AH14" s="1"/>
      <c r="AI14" s="1"/>
      <c r="AJ14" s="1"/>
    </row>
    <row r="15" spans="1:36" ht="20.149999999999999" customHeight="1">
      <c r="B15" s="206"/>
      <c r="C15" s="169" t="str">
        <f>C26</f>
        <v>Timavgift offentlig kontroll och annan offentlig verksamhet (kr/tim kontrolltid)</v>
      </c>
      <c r="D15" s="168"/>
      <c r="E15" s="168"/>
      <c r="F15" s="168"/>
      <c r="G15" s="168"/>
      <c r="H15" s="168"/>
      <c r="I15" s="168"/>
      <c r="J15" s="207"/>
      <c r="Q15" s="1"/>
      <c r="T15" s="1"/>
      <c r="U15" s="1"/>
      <c r="V15" s="1"/>
      <c r="W15" s="1"/>
      <c r="X15" s="1"/>
      <c r="Y15" s="1"/>
      <c r="Z15" s="1"/>
      <c r="AA15" s="1"/>
      <c r="AB15" s="1"/>
      <c r="AC15" s="1"/>
      <c r="AD15" s="1"/>
      <c r="AE15" s="1"/>
      <c r="AF15" s="1"/>
      <c r="AG15" s="1"/>
      <c r="AH15" s="1"/>
      <c r="AI15" s="1"/>
      <c r="AJ15" s="1"/>
    </row>
    <row r="16" spans="1:36" ht="20.149999999999999" customHeight="1">
      <c r="B16" s="206"/>
      <c r="C16" s="170"/>
      <c r="D16" s="170" t="s">
        <v>27</v>
      </c>
      <c r="E16" s="171" t="e">
        <f>$E$13</f>
        <v>#DIV/0!</v>
      </c>
      <c r="F16" s="256" t="str">
        <f>" = "&amp;IFERROR(TEXT(E16/E17,"# ##0"),"-")&amp;" kr/tim"</f>
        <v xml:space="preserve"> = - kr/tim</v>
      </c>
      <c r="G16" s="256"/>
      <c r="H16" s="200"/>
      <c r="I16" s="201"/>
      <c r="J16" s="207"/>
      <c r="Q16" s="1"/>
      <c r="T16" s="1"/>
      <c r="U16" s="1"/>
      <c r="V16" s="1"/>
      <c r="W16" s="1"/>
      <c r="X16" s="1"/>
      <c r="Y16" s="1"/>
      <c r="Z16" s="1"/>
      <c r="AA16" s="1"/>
      <c r="AB16" s="1"/>
      <c r="AC16" s="1"/>
      <c r="AD16" s="1"/>
      <c r="AE16" s="1"/>
      <c r="AF16" s="1"/>
      <c r="AG16" s="1"/>
      <c r="AH16" s="1"/>
      <c r="AI16" s="1"/>
      <c r="AJ16" s="1"/>
    </row>
    <row r="17" spans="1:256" ht="20.149999999999999" customHeight="1">
      <c r="B17" s="206"/>
      <c r="C17" s="170"/>
      <c r="D17" s="170" t="s">
        <v>28</v>
      </c>
      <c r="E17" s="202">
        <f>'4. Beräkning av kontrolltid'!$C$50</f>
        <v>0</v>
      </c>
      <c r="F17" s="256"/>
      <c r="G17" s="256"/>
      <c r="H17" s="200"/>
      <c r="I17" s="172"/>
      <c r="J17" s="208"/>
      <c r="Q17" s="1"/>
      <c r="T17" s="1"/>
      <c r="U17" s="1"/>
      <c r="V17" s="1"/>
      <c r="W17" s="1"/>
      <c r="X17" s="1"/>
      <c r="Y17" s="1"/>
      <c r="Z17" s="1"/>
      <c r="AA17" s="1"/>
      <c r="AB17" s="1"/>
      <c r="AC17" s="1"/>
      <c r="AD17" s="1"/>
      <c r="AE17" s="1"/>
      <c r="AF17" s="1"/>
      <c r="AG17" s="1"/>
      <c r="AH17" s="1"/>
      <c r="AI17" s="1"/>
      <c r="AJ17" s="1"/>
    </row>
    <row r="18" spans="1:256" ht="20.149999999999999" customHeight="1">
      <c r="B18" s="206"/>
      <c r="C18" s="170"/>
      <c r="D18" s="170"/>
      <c r="E18" s="202"/>
      <c r="F18" s="200"/>
      <c r="G18" s="200"/>
      <c r="H18" s="200"/>
      <c r="I18" s="172"/>
      <c r="J18" s="208"/>
      <c r="Q18" s="1"/>
    </row>
    <row r="19" spans="1:256" ht="20.149999999999999" customHeight="1">
      <c r="B19" s="206"/>
      <c r="C19" s="169" t="str">
        <f>C28</f>
        <v>Timavgift uppföljande kontroll (kr/tim kontrolltid)</v>
      </c>
      <c r="D19" s="170"/>
      <c r="E19" s="202"/>
      <c r="F19" s="200"/>
      <c r="G19" s="200"/>
      <c r="H19" s="200"/>
      <c r="I19" s="172"/>
      <c r="J19" s="208"/>
      <c r="Q19" s="1"/>
      <c r="T19" s="1"/>
      <c r="U19" s="1"/>
      <c r="V19" s="1"/>
      <c r="W19" s="1"/>
      <c r="X19" s="1"/>
      <c r="Y19" s="1"/>
      <c r="Z19" s="1"/>
      <c r="AA19" s="1"/>
      <c r="AB19" s="1"/>
      <c r="AC19" s="1"/>
      <c r="AD19" s="1"/>
      <c r="AE19" s="1"/>
      <c r="AF19" s="1"/>
      <c r="AG19" s="1"/>
      <c r="AH19" s="1"/>
      <c r="AI19" s="1"/>
      <c r="AJ19" s="1"/>
    </row>
    <row r="20" spans="1:256" ht="20.149999999999999" customHeight="1">
      <c r="B20" s="206"/>
      <c r="C20" s="170"/>
      <c r="D20" s="170" t="s">
        <v>27</v>
      </c>
      <c r="E20" s="171" t="e">
        <f>$E$13</f>
        <v>#DIV/0!</v>
      </c>
      <c r="F20" s="256" t="str">
        <f ca="1">" = "&amp;IFERROR(TEXT(INDEX(OFFSET(rngRestid,,1),MATCH(ValRestid,rngRestid,0)),"0%")&amp;" = "&amp;TEXT(E20/E21*INDEX(OFFSET(rngRestid,,1),MATCH(ValRestid,rngRestid,0)),"# ##0"),"-")&amp;" kr/tim"</f>
        <v xml:space="preserve"> = - kr/tim</v>
      </c>
      <c r="G20" s="256"/>
      <c r="H20" s="200"/>
      <c r="I20" s="172"/>
      <c r="J20" s="208"/>
      <c r="Q20" s="1"/>
    </row>
    <row r="21" spans="1:256" ht="20.149999999999999" customHeight="1">
      <c r="B21" s="206"/>
      <c r="C21" s="170"/>
      <c r="D21" s="170" t="s">
        <v>29</v>
      </c>
      <c r="E21" s="202">
        <f>'4. Beräkning av kontrolltid'!$C$50</f>
        <v>0</v>
      </c>
      <c r="F21" s="256"/>
      <c r="G21" s="256"/>
      <c r="H21" s="200"/>
      <c r="I21" s="172"/>
      <c r="J21" s="208"/>
      <c r="O21" s="16"/>
    </row>
    <row r="22" spans="1:256" ht="20.149999999999999" customHeight="1">
      <c r="B22" s="209"/>
      <c r="C22" s="210"/>
      <c r="D22" s="211"/>
      <c r="E22" s="212"/>
      <c r="F22" s="213"/>
      <c r="G22" s="213"/>
      <c r="H22" s="213"/>
      <c r="I22" s="213"/>
      <c r="J22" s="214"/>
      <c r="O22" s="16"/>
      <c r="T22" s="1"/>
      <c r="U22" s="1"/>
      <c r="V22" s="1"/>
      <c r="W22" s="1"/>
      <c r="X22" s="1"/>
      <c r="Y22" s="1"/>
      <c r="Z22" s="1"/>
      <c r="AA22" s="1"/>
      <c r="AB22" s="1"/>
      <c r="AC22" s="1"/>
      <c r="AD22" s="1"/>
      <c r="AE22" s="1"/>
      <c r="AF22" s="1"/>
      <c r="AG22" s="1"/>
      <c r="AH22" s="1"/>
      <c r="AI22" s="1"/>
      <c r="AJ22" s="1"/>
    </row>
    <row r="23" spans="1:256" ht="20.149999999999999" customHeight="1" thickBot="1">
      <c r="P23" s="25"/>
      <c r="Q23" s="25"/>
      <c r="T23" s="3"/>
      <c r="U23" s="1"/>
      <c r="V23" s="1"/>
      <c r="W23" s="1"/>
      <c r="X23" s="1"/>
      <c r="Y23" s="1"/>
      <c r="Z23" s="1"/>
      <c r="AA23" s="1"/>
      <c r="AB23" s="1"/>
      <c r="AC23" s="1"/>
      <c r="AD23" s="1"/>
      <c r="AE23" s="1"/>
      <c r="AF23" s="1"/>
      <c r="AG23" s="1"/>
      <c r="AH23" s="1"/>
      <c r="AI23" s="1"/>
      <c r="AJ23" s="1"/>
    </row>
    <row r="24" spans="1:256" ht="20.149999999999999" customHeight="1">
      <c r="B24" s="66"/>
      <c r="C24" s="67" t="s">
        <v>96</v>
      </c>
      <c r="D24" s="68"/>
      <c r="E24" s="69"/>
      <c r="F24" s="68"/>
      <c r="G24" s="68"/>
      <c r="H24" s="68"/>
      <c r="I24" s="68"/>
      <c r="J24" s="70"/>
      <c r="T24" s="1"/>
      <c r="U24" s="1"/>
      <c r="V24" s="1"/>
      <c r="W24" s="1"/>
      <c r="X24" s="1"/>
      <c r="Y24" s="1"/>
      <c r="Z24" s="1"/>
      <c r="AA24" s="1"/>
      <c r="AB24" s="1"/>
      <c r="AC24" s="1"/>
      <c r="AD24" s="1"/>
      <c r="AE24" s="1"/>
      <c r="AF24" s="1"/>
      <c r="AG24" s="1"/>
      <c r="AH24" s="1"/>
      <c r="AI24" s="1"/>
      <c r="AJ24" s="1"/>
    </row>
    <row r="25" spans="1:256" ht="20.149999999999999" customHeight="1">
      <c r="B25" s="46"/>
      <c r="C25" s="64"/>
      <c r="D25" s="65"/>
      <c r="E25" s="71"/>
      <c r="F25" s="65"/>
      <c r="G25" s="65"/>
      <c r="H25" s="65"/>
      <c r="I25" s="65"/>
      <c r="J25" s="72"/>
      <c r="O25" s="25"/>
      <c r="T25" s="1"/>
      <c r="U25" s="1"/>
      <c r="V25" s="1"/>
      <c r="W25" s="1"/>
      <c r="X25" s="1"/>
      <c r="Y25" s="1"/>
      <c r="Z25" s="1"/>
      <c r="AA25" s="1"/>
      <c r="AB25" s="1"/>
      <c r="AC25" s="1"/>
      <c r="AD25" s="1"/>
      <c r="AE25" s="1"/>
      <c r="AF25" s="1"/>
      <c r="AG25" s="1"/>
      <c r="AH25" s="1"/>
      <c r="AI25" s="1"/>
      <c r="AJ25" s="1"/>
    </row>
    <row r="26" spans="1:256" ht="21" customHeight="1">
      <c r="B26" s="73"/>
      <c r="C26" s="257" t="s">
        <v>136</v>
      </c>
      <c r="D26" s="257"/>
      <c r="E26" s="257"/>
      <c r="F26" s="258"/>
      <c r="G26" s="74" t="str">
        <f>IFERROR(E16/E17,"-")</f>
        <v>-</v>
      </c>
      <c r="H26" s="75"/>
      <c r="I26" s="75"/>
      <c r="J26" s="76"/>
      <c r="O26"/>
      <c r="P26"/>
      <c r="Q26"/>
    </row>
    <row r="27" spans="1:256" ht="20.149999999999999" customHeight="1">
      <c r="B27" s="73"/>
      <c r="C27" s="78"/>
      <c r="D27" s="78"/>
      <c r="E27" s="78"/>
      <c r="F27" s="78"/>
      <c r="G27" s="75"/>
      <c r="H27" s="75"/>
      <c r="I27" s="75"/>
      <c r="J27" s="76"/>
      <c r="O27"/>
      <c r="P27"/>
      <c r="Q27"/>
    </row>
    <row r="28" spans="1:256" ht="20.149999999999999" customHeight="1">
      <c r="B28" s="73"/>
      <c r="C28" s="79" t="s">
        <v>97</v>
      </c>
      <c r="D28" s="78"/>
      <c r="E28" s="78"/>
      <c r="F28" s="78"/>
      <c r="G28" s="74" t="str">
        <f ca="1">IFERROR(E16/E17*INDEX(OFFSET(rngRestid,,1),MATCH(ValRestid,rngRestid,0)),"-")</f>
        <v>-</v>
      </c>
      <c r="H28" s="75"/>
      <c r="I28" s="75"/>
      <c r="J28" s="76"/>
      <c r="O28"/>
      <c r="P28"/>
      <c r="Q28"/>
    </row>
    <row r="29" spans="1:256" s="16" customFormat="1" ht="20.149999999999999" customHeight="1" thickBot="1">
      <c r="A29" s="22"/>
      <c r="B29" s="47"/>
      <c r="C29" s="77"/>
      <c r="D29" s="48"/>
      <c r="E29" s="48"/>
      <c r="F29" s="48"/>
      <c r="G29" s="48"/>
      <c r="H29" s="48"/>
      <c r="I29" s="48"/>
      <c r="J29" s="49"/>
      <c r="K29" s="22"/>
      <c r="L29" s="22"/>
      <c r="M29" s="22"/>
      <c r="N29" s="22"/>
      <c r="O29"/>
      <c r="P29"/>
      <c r="Q29"/>
      <c r="R29" s="22"/>
      <c r="T29"/>
      <c r="U29"/>
      <c r="V29"/>
      <c r="W29"/>
      <c r="X29"/>
      <c r="Y29"/>
      <c r="Z29"/>
      <c r="AA29"/>
      <c r="AB29"/>
      <c r="AC29"/>
      <c r="AD29"/>
      <c r="AE29"/>
      <c r="AF29"/>
      <c r="AG29"/>
      <c r="AH29"/>
      <c r="AI29"/>
      <c r="AJ29"/>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ht="20.149999999999999" customHeight="1">
      <c r="K30" s="16"/>
      <c r="L30" s="16"/>
      <c r="M30" s="16"/>
      <c r="N30" s="16"/>
      <c r="O30"/>
      <c r="P30"/>
      <c r="Q30"/>
      <c r="R30" s="27"/>
    </row>
    <row r="31" spans="1:256" ht="20.149999999999999" customHeight="1">
      <c r="B31" s="25"/>
      <c r="C31" s="25"/>
      <c r="D31" s="25"/>
      <c r="J31"/>
      <c r="K31" s="16"/>
      <c r="L31" s="16"/>
      <c r="M31" s="16"/>
      <c r="N31" s="16"/>
      <c r="O31"/>
      <c r="P31"/>
      <c r="Q31"/>
      <c r="R31" s="27"/>
    </row>
    <row r="32" spans="1:256" ht="20.149999999999999" customHeight="1">
      <c r="J32"/>
      <c r="K32" s="16"/>
      <c r="L32" s="16"/>
      <c r="M32" s="16"/>
      <c r="N32" s="16"/>
      <c r="O32"/>
      <c r="P32"/>
      <c r="Q32"/>
      <c r="R32" s="27"/>
    </row>
    <row r="33" spans="1:36" ht="20.149999999999999" customHeight="1">
      <c r="D33" s="39"/>
      <c r="J33"/>
      <c r="O33"/>
      <c r="P33"/>
      <c r="Q33"/>
      <c r="S33" s="25"/>
    </row>
    <row r="34" spans="1:36" ht="20.149999999999999" customHeight="1">
      <c r="A34" s="25"/>
      <c r="J34"/>
      <c r="O34"/>
      <c r="P34"/>
      <c r="Q34"/>
      <c r="R34" s="25"/>
    </row>
    <row r="35" spans="1:36" ht="20.149999999999999" customHeight="1">
      <c r="A35" s="25"/>
      <c r="J35"/>
      <c r="K35"/>
      <c r="L35"/>
      <c r="M35"/>
      <c r="N35"/>
      <c r="O35"/>
      <c r="P35"/>
      <c r="Q35"/>
      <c r="R35"/>
      <c r="S35"/>
      <c r="AA35" s="1"/>
      <c r="AB35" s="1"/>
      <c r="AC35" s="1"/>
      <c r="AD35" s="1"/>
      <c r="AE35" s="1"/>
      <c r="AF35" s="1"/>
      <c r="AG35" s="1"/>
      <c r="AH35" s="1"/>
      <c r="AI35" s="1"/>
      <c r="AJ35" s="1"/>
    </row>
    <row r="36" spans="1:36" ht="20.149999999999999" customHeight="1">
      <c r="J36"/>
      <c r="K36"/>
      <c r="L36"/>
      <c r="M36"/>
      <c r="N36"/>
      <c r="O36"/>
      <c r="P36"/>
      <c r="Q36"/>
      <c r="R36"/>
      <c r="S36"/>
      <c r="AA36" s="1"/>
      <c r="AB36" s="1"/>
      <c r="AC36" s="1"/>
      <c r="AD36" s="1"/>
      <c r="AE36" s="1"/>
      <c r="AF36" s="1"/>
      <c r="AG36" s="1"/>
      <c r="AH36" s="1"/>
      <c r="AI36" s="1"/>
      <c r="AJ36" s="1"/>
    </row>
    <row r="37" spans="1:36" ht="20.149999999999999" customHeight="1">
      <c r="J37"/>
      <c r="K37"/>
      <c r="L37"/>
      <c r="M37"/>
      <c r="N37"/>
      <c r="O37"/>
      <c r="P37"/>
      <c r="Q37"/>
      <c r="R37"/>
      <c r="S37"/>
      <c r="AA37" s="1"/>
      <c r="AB37" s="1"/>
      <c r="AC37" s="1"/>
      <c r="AD37" s="1"/>
      <c r="AE37" s="1"/>
      <c r="AF37" s="1"/>
      <c r="AG37" s="1"/>
      <c r="AH37" s="1"/>
      <c r="AI37" s="1"/>
      <c r="AJ37" s="1"/>
    </row>
    <row r="38" spans="1:36" ht="20.149999999999999" customHeight="1">
      <c r="J38"/>
      <c r="K38"/>
      <c r="L38"/>
      <c r="M38"/>
      <c r="N38"/>
      <c r="O38"/>
      <c r="P38"/>
      <c r="Q38"/>
      <c r="R38"/>
      <c r="S38"/>
      <c r="AA38" s="1"/>
      <c r="AB38" s="1"/>
      <c r="AC38" s="1"/>
      <c r="AD38" s="1"/>
      <c r="AE38" s="1"/>
      <c r="AF38" s="1"/>
      <c r="AG38" s="1"/>
      <c r="AH38" s="1"/>
      <c r="AI38" s="1"/>
      <c r="AJ38" s="1"/>
    </row>
    <row r="39" spans="1:36" ht="20.149999999999999" customHeight="1">
      <c r="J39"/>
      <c r="K39"/>
      <c r="L39"/>
      <c r="M39"/>
      <c r="N39"/>
      <c r="O39"/>
      <c r="P39"/>
      <c r="Q39"/>
      <c r="R39"/>
      <c r="S39"/>
      <c r="AA39" s="1"/>
      <c r="AB39" s="1"/>
      <c r="AC39" s="1"/>
      <c r="AD39" s="1"/>
      <c r="AE39" s="1"/>
      <c r="AF39" s="1"/>
      <c r="AG39" s="1"/>
      <c r="AH39" s="1"/>
      <c r="AI39" s="1"/>
      <c r="AJ39" s="1"/>
    </row>
    <row r="40" spans="1:36" ht="20.149999999999999" customHeight="1">
      <c r="J40"/>
      <c r="K40"/>
      <c r="L40"/>
      <c r="M40"/>
      <c r="N40"/>
      <c r="O40"/>
      <c r="P40"/>
      <c r="Q40"/>
      <c r="R40"/>
      <c r="S40"/>
      <c r="AA40" s="1"/>
      <c r="AB40" s="1"/>
      <c r="AC40" s="1"/>
      <c r="AD40" s="1"/>
      <c r="AE40" s="1"/>
      <c r="AF40" s="1"/>
      <c r="AG40" s="1"/>
      <c r="AH40" s="1"/>
      <c r="AI40" s="1"/>
      <c r="AJ40" s="1"/>
    </row>
    <row r="41" spans="1:36" ht="20.149999999999999" customHeight="1">
      <c r="J41"/>
      <c r="K41"/>
      <c r="L41"/>
      <c r="M41"/>
      <c r="N41"/>
      <c r="O41"/>
      <c r="P41"/>
      <c r="Q41"/>
      <c r="R41"/>
      <c r="S41"/>
      <c r="AA41" s="1"/>
      <c r="AB41" s="1"/>
      <c r="AC41" s="1"/>
      <c r="AD41" s="1"/>
      <c r="AE41" s="1"/>
      <c r="AF41" s="1"/>
      <c r="AG41" s="1"/>
      <c r="AH41" s="1"/>
      <c r="AI41" s="1"/>
      <c r="AJ41" s="1"/>
    </row>
    <row r="42" spans="1:36" ht="34.5" customHeight="1">
      <c r="J42"/>
      <c r="K42"/>
      <c r="L42"/>
      <c r="M42"/>
      <c r="N42"/>
      <c r="O42"/>
      <c r="P42"/>
      <c r="Q42"/>
      <c r="R42"/>
      <c r="S42"/>
      <c r="AA42" s="1"/>
      <c r="AB42" s="1"/>
      <c r="AC42" s="1"/>
      <c r="AD42" s="1"/>
      <c r="AE42" s="1"/>
      <c r="AF42" s="1"/>
      <c r="AG42" s="1"/>
      <c r="AH42" s="1"/>
      <c r="AI42" s="1"/>
      <c r="AJ42" s="1"/>
    </row>
    <row r="43" spans="1:36" ht="20.149999999999999" customHeight="1">
      <c r="J43"/>
      <c r="K43"/>
      <c r="L43"/>
      <c r="M43"/>
      <c r="N43"/>
      <c r="O43"/>
      <c r="P43"/>
      <c r="Q43"/>
      <c r="R43"/>
      <c r="S43"/>
      <c r="AA43" s="1"/>
      <c r="AB43" s="1"/>
      <c r="AC43" s="1"/>
      <c r="AD43" s="1"/>
      <c r="AE43" s="1"/>
      <c r="AF43" s="1"/>
      <c r="AG43" s="1"/>
      <c r="AH43" s="1"/>
      <c r="AI43" s="1"/>
      <c r="AJ43" s="1"/>
    </row>
    <row r="44" spans="1:36" ht="20.149999999999999" customHeight="1">
      <c r="J44"/>
      <c r="K44"/>
      <c r="L44"/>
      <c r="M44"/>
      <c r="N44"/>
      <c r="O44"/>
      <c r="P44"/>
      <c r="Q44"/>
      <c r="R44"/>
      <c r="S44"/>
      <c r="AA44" s="1"/>
      <c r="AB44" s="1"/>
      <c r="AC44" s="1"/>
      <c r="AD44" s="1"/>
      <c r="AE44" s="1"/>
      <c r="AF44" s="1"/>
      <c r="AG44" s="1"/>
      <c r="AH44" s="1"/>
      <c r="AI44" s="1"/>
      <c r="AJ44" s="1"/>
    </row>
    <row r="45" spans="1:36" ht="20.149999999999999" customHeight="1">
      <c r="J45"/>
      <c r="K45"/>
      <c r="L45"/>
      <c r="M45"/>
      <c r="N45"/>
      <c r="O45"/>
      <c r="P45"/>
      <c r="Q45"/>
      <c r="R45"/>
      <c r="S45"/>
      <c r="AA45" s="1"/>
      <c r="AB45" s="1"/>
      <c r="AC45" s="1"/>
      <c r="AD45" s="1"/>
      <c r="AE45" s="1"/>
      <c r="AF45" s="1"/>
      <c r="AG45" s="1"/>
      <c r="AH45" s="1"/>
      <c r="AI45" s="1"/>
      <c r="AJ45" s="1"/>
    </row>
    <row r="46" spans="1:36" ht="20.149999999999999" customHeight="1">
      <c r="J46"/>
      <c r="K46"/>
      <c r="L46"/>
      <c r="M46"/>
      <c r="N46"/>
      <c r="O46"/>
      <c r="P46"/>
      <c r="Q46"/>
      <c r="R46"/>
      <c r="S46"/>
      <c r="AA46" s="1"/>
      <c r="AB46" s="1"/>
      <c r="AC46" s="1"/>
      <c r="AD46" s="1"/>
      <c r="AE46" s="1"/>
      <c r="AF46" s="1"/>
      <c r="AG46" s="1"/>
      <c r="AH46" s="1"/>
      <c r="AI46" s="1"/>
      <c r="AJ46" s="1"/>
    </row>
    <row r="47" spans="1:36" ht="20.149999999999999" customHeight="1">
      <c r="J47"/>
      <c r="K47"/>
      <c r="L47"/>
      <c r="M47"/>
      <c r="N47"/>
      <c r="R47"/>
      <c r="S47"/>
      <c r="AA47" s="1"/>
      <c r="AB47" s="1"/>
      <c r="AC47" s="1"/>
      <c r="AD47" s="1"/>
      <c r="AE47" s="1"/>
      <c r="AF47" s="1"/>
      <c r="AG47" s="1"/>
      <c r="AH47" s="1"/>
      <c r="AI47" s="1"/>
      <c r="AJ47" s="1"/>
    </row>
    <row r="48" spans="1:36" ht="20.149999999999999" customHeight="1">
      <c r="J48"/>
      <c r="K48"/>
      <c r="L48"/>
      <c r="M48"/>
      <c r="N48"/>
      <c r="R48"/>
      <c r="S48"/>
      <c r="AA48" s="1"/>
      <c r="AB48" s="1"/>
      <c r="AC48" s="1"/>
      <c r="AD48" s="1"/>
      <c r="AE48" s="1"/>
      <c r="AF48" s="1"/>
      <c r="AG48" s="1"/>
      <c r="AH48" s="1"/>
      <c r="AI48" s="1"/>
      <c r="AJ48" s="1"/>
    </row>
    <row r="49" spans="5:36" ht="20.149999999999999" customHeight="1">
      <c r="J49"/>
      <c r="K49"/>
      <c r="L49"/>
      <c r="M49"/>
      <c r="N49"/>
      <c r="R49"/>
      <c r="S49"/>
      <c r="AA49" s="1"/>
      <c r="AB49" s="1"/>
      <c r="AC49" s="1"/>
      <c r="AD49" s="1"/>
      <c r="AE49" s="1"/>
      <c r="AF49" s="1"/>
      <c r="AG49" s="1"/>
      <c r="AH49" s="1"/>
      <c r="AI49" s="1"/>
      <c r="AJ49" s="1"/>
    </row>
    <row r="50" spans="5:36" ht="20.149999999999999" customHeight="1">
      <c r="J50"/>
      <c r="K50"/>
      <c r="L50"/>
      <c r="M50"/>
      <c r="N50"/>
      <c r="R50"/>
      <c r="S50"/>
      <c r="AA50" s="1"/>
      <c r="AB50" s="1"/>
      <c r="AC50" s="1"/>
      <c r="AD50" s="1"/>
      <c r="AE50" s="1"/>
      <c r="AF50" s="1"/>
      <c r="AG50" s="1"/>
      <c r="AH50" s="1"/>
      <c r="AI50" s="1"/>
      <c r="AJ50" s="1"/>
    </row>
    <row r="51" spans="5:36" ht="20.149999999999999" customHeight="1">
      <c r="J51"/>
      <c r="K51"/>
      <c r="L51"/>
      <c r="M51"/>
      <c r="N51"/>
      <c r="R51"/>
      <c r="S51"/>
      <c r="AA51" s="1"/>
      <c r="AB51" s="1"/>
      <c r="AC51" s="1"/>
      <c r="AD51" s="1"/>
      <c r="AE51" s="1"/>
      <c r="AF51" s="1"/>
      <c r="AG51" s="1"/>
      <c r="AH51" s="1"/>
      <c r="AI51" s="1"/>
      <c r="AJ51" s="1"/>
    </row>
    <row r="52" spans="5:36" ht="20.149999999999999" customHeight="1">
      <c r="E52" s="27"/>
      <c r="K52"/>
      <c r="L52"/>
      <c r="M52"/>
      <c r="N52"/>
      <c r="R52"/>
      <c r="S52"/>
      <c r="AA52" s="1"/>
      <c r="AB52" s="1"/>
      <c r="AC52" s="1"/>
      <c r="AD52" s="1"/>
      <c r="AE52" s="1"/>
      <c r="AF52" s="1"/>
      <c r="AG52" s="1"/>
      <c r="AH52" s="1"/>
      <c r="AI52" s="1"/>
      <c r="AJ52" s="1"/>
    </row>
    <row r="53" spans="5:36" ht="20.149999999999999" customHeight="1">
      <c r="K53"/>
      <c r="L53"/>
      <c r="M53"/>
      <c r="N53"/>
      <c r="R53"/>
      <c r="S53"/>
      <c r="AA53" s="1"/>
      <c r="AB53" s="1"/>
      <c r="AC53" s="1"/>
      <c r="AD53" s="1"/>
      <c r="AE53" s="1"/>
      <c r="AF53" s="1"/>
      <c r="AG53" s="1"/>
      <c r="AH53" s="1"/>
      <c r="AI53" s="1"/>
      <c r="AJ53" s="1"/>
    </row>
    <row r="54" spans="5:36" ht="20.149999999999999" customHeight="1">
      <c r="K54"/>
      <c r="L54"/>
      <c r="M54"/>
      <c r="N54"/>
      <c r="R54"/>
      <c r="S54"/>
      <c r="AA54" s="1"/>
      <c r="AB54" s="1"/>
      <c r="AC54" s="1"/>
      <c r="AD54" s="1"/>
      <c r="AE54" s="1"/>
      <c r="AF54" s="1"/>
      <c r="AG54" s="1"/>
      <c r="AH54" s="1"/>
      <c r="AI54" s="1"/>
      <c r="AJ54" s="1"/>
    </row>
    <row r="55" spans="5:36" ht="20.149999999999999" customHeight="1">
      <c r="K55"/>
      <c r="L55"/>
      <c r="M55"/>
      <c r="N55"/>
      <c r="R55"/>
      <c r="S55"/>
      <c r="AA55" s="1"/>
      <c r="AB55" s="1"/>
      <c r="AC55" s="1"/>
      <c r="AD55" s="1"/>
      <c r="AE55" s="1"/>
      <c r="AF55" s="1"/>
      <c r="AG55" s="1"/>
      <c r="AH55" s="1"/>
      <c r="AI55" s="1"/>
      <c r="AJ55" s="1"/>
    </row>
  </sheetData>
  <sheetProtection formatColumns="0" formatRows="0"/>
  <mergeCells count="3">
    <mergeCell ref="F16:G17"/>
    <mergeCell ref="F20:G21"/>
    <mergeCell ref="C26:F26"/>
  </mergeCells>
  <pageMargins left="0.70866141732283472" right="0.70866141732283472" top="0.74803149606299213" bottom="0.74803149606299213" header="0.31496062992125984" footer="0.31496062992125984"/>
  <pageSetup paperSize="9" scale="90" fitToHeight="0" orientation="portrait" cellComments="atEnd" r:id="rId1"/>
  <colBreaks count="1" manualBreakCount="1">
    <brk id="10"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F38"/>
  <sheetViews>
    <sheetView showGridLines="0" workbookViewId="0">
      <selection activeCell="C37" sqref="C37"/>
    </sheetView>
  </sheetViews>
  <sheetFormatPr defaultColWidth="9.1796875" defaultRowHeight="12.5"/>
  <cols>
    <col min="1" max="1" width="9.1796875" style="1"/>
    <col min="2" max="2" width="32.1796875" style="1" bestFit="1" customWidth="1"/>
    <col min="3" max="4" width="9.1796875" style="1"/>
    <col min="5" max="5" width="17.26953125" style="1" bestFit="1" customWidth="1"/>
    <col min="6" max="6" width="11" style="1" bestFit="1" customWidth="1"/>
    <col min="7" max="7" width="17.26953125" style="1" bestFit="1" customWidth="1"/>
    <col min="8" max="16384" width="9.1796875" style="1"/>
  </cols>
  <sheetData>
    <row r="3" spans="2:6" ht="13">
      <c r="B3" s="95" t="s">
        <v>25</v>
      </c>
    </row>
    <row r="4" spans="2:6">
      <c r="B4" s="51" t="s">
        <v>26</v>
      </c>
      <c r="C4" s="96">
        <v>1</v>
      </c>
      <c r="E4" s="1" t="s">
        <v>16</v>
      </c>
      <c r="F4" s="83">
        <v>1</v>
      </c>
    </row>
    <row r="5" spans="2:6">
      <c r="B5" s="51" t="s">
        <v>21</v>
      </c>
      <c r="C5" s="96">
        <v>1</v>
      </c>
    </row>
    <row r="6" spans="2:6">
      <c r="B6" s="51" t="s">
        <v>22</v>
      </c>
      <c r="C6" s="96">
        <v>0.95</v>
      </c>
    </row>
    <row r="7" spans="2:6">
      <c r="B7" s="51" t="s">
        <v>23</v>
      </c>
      <c r="C7" s="96">
        <v>0.9</v>
      </c>
    </row>
    <row r="8" spans="2:6">
      <c r="B8" s="50"/>
    </row>
    <row r="9" spans="2:6">
      <c r="B9" s="50"/>
    </row>
    <row r="10" spans="2:6">
      <c r="B10" s="50"/>
    </row>
    <row r="11" spans="2:6">
      <c r="B11" s="50"/>
    </row>
    <row r="19" spans="2:4" ht="13">
      <c r="B19" s="126" t="s">
        <v>15</v>
      </c>
    </row>
    <row r="20" spans="2:4">
      <c r="B20" s="125"/>
      <c r="C20" s="120" t="s">
        <v>31</v>
      </c>
    </row>
    <row r="21" spans="2:4">
      <c r="B21" s="51" t="s">
        <v>64</v>
      </c>
      <c r="C21" s="51">
        <f>'6. Livsmedelkontrollens kostnad'!E8</f>
        <v>0</v>
      </c>
    </row>
    <row r="22" spans="2:4">
      <c r="B22" s="51" t="s">
        <v>68</v>
      </c>
      <c r="C22" s="51" t="e">
        <f>'6. Livsmedelkontrollens kostnad'!E9</f>
        <v>#DIV/0!</v>
      </c>
    </row>
    <row r="23" spans="2:4">
      <c r="B23" s="51" t="s">
        <v>69</v>
      </c>
      <c r="C23" s="51" t="e">
        <f>'6. Livsmedelkontrollens kostnad'!#REF!</f>
        <v>#REF!</v>
      </c>
    </row>
    <row r="24" spans="2:4">
      <c r="B24" s="51" t="s">
        <v>71</v>
      </c>
      <c r="C24" s="51" t="e">
        <f>'6. Livsmedelkontrollens kostnad'!#REF!</f>
        <v>#REF!</v>
      </c>
    </row>
    <row r="25" spans="2:4">
      <c r="B25" s="51" t="s">
        <v>70</v>
      </c>
      <c r="C25" s="51" t="e">
        <f>'6. Livsmedelkontrollens kostnad'!E15</f>
        <v>#DIV/0!</v>
      </c>
    </row>
    <row r="26" spans="2:4">
      <c r="B26" s="51" t="s">
        <v>72</v>
      </c>
      <c r="C26" s="51">
        <f>'6. Livsmedelkontrollens kostnad'!E16</f>
        <v>0</v>
      </c>
    </row>
    <row r="27" spans="2:4">
      <c r="B27" s="51" t="s">
        <v>67</v>
      </c>
      <c r="C27" s="51">
        <f>'6. Livsmedelkontrollens kostnad'!E17</f>
        <v>0</v>
      </c>
    </row>
    <row r="28" spans="2:4">
      <c r="B28" s="51" t="s">
        <v>66</v>
      </c>
      <c r="C28" s="51" t="e">
        <f>'6. Livsmedelkontrollens kostnad'!E10</f>
        <v>#DIV/0!</v>
      </c>
    </row>
    <row r="30" spans="2:4" ht="13">
      <c r="B30" s="126" t="s">
        <v>15</v>
      </c>
    </row>
    <row r="31" spans="2:4">
      <c r="B31" s="121" t="s">
        <v>14</v>
      </c>
      <c r="C31" s="122">
        <f>'4. Beräkning av kontrolltid'!C41</f>
        <v>0</v>
      </c>
      <c r="D31" s="122"/>
    </row>
    <row r="32" spans="2:4">
      <c r="B32" s="121" t="s">
        <v>60</v>
      </c>
      <c r="C32" s="122">
        <f>TidProdManOther</f>
        <v>0</v>
      </c>
      <c r="D32" s="122"/>
    </row>
    <row r="33" spans="2:4">
      <c r="B33" s="121" t="s">
        <v>59</v>
      </c>
      <c r="C33" s="122">
        <f>TidPersManOther</f>
        <v>0</v>
      </c>
      <c r="D33" s="122"/>
    </row>
    <row r="34" spans="2:4">
      <c r="B34" s="123"/>
      <c r="C34" s="124"/>
      <c r="D34" s="124"/>
    </row>
    <row r="35" spans="2:4" ht="13">
      <c r="B35" s="126" t="s">
        <v>15</v>
      </c>
      <c r="C35" s="110"/>
      <c r="D35" s="110"/>
    </row>
    <row r="36" spans="2:4">
      <c r="B36" s="121" t="s">
        <v>14</v>
      </c>
      <c r="C36" s="122">
        <f>'4. Beräkning av kontrolltid'!C41*'4. Beräkning av kontrolltid'!C36</f>
        <v>0</v>
      </c>
      <c r="D36" s="122"/>
    </row>
    <row r="37" spans="2:4">
      <c r="B37" s="121" t="s">
        <v>60</v>
      </c>
      <c r="C37" s="122">
        <f>TidProdManOther*'4. Beräkning av kontrolltid'!C36</f>
        <v>0</v>
      </c>
      <c r="D37" s="122"/>
    </row>
    <row r="38" spans="2:4">
      <c r="B38" s="121" t="s">
        <v>59</v>
      </c>
      <c r="C38" s="122">
        <f>TidPersManOther*'4. Beräkning av kontrolltid'!C36</f>
        <v>0</v>
      </c>
      <c r="D38" s="1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8</vt:i4>
      </vt:variant>
      <vt:variant>
        <vt:lpstr>Namngivna områden</vt:lpstr>
      </vt:variant>
      <vt:variant>
        <vt:i4>16</vt:i4>
      </vt:variant>
    </vt:vector>
  </HeadingPairs>
  <TitlesOfParts>
    <vt:vector size="24" baseType="lpstr">
      <vt:lpstr>1. Framsida</vt:lpstr>
      <vt:lpstr>2. Översikt</vt:lpstr>
      <vt:lpstr>3. Generella uppgifter</vt:lpstr>
      <vt:lpstr>4. Beräkning av kontrolltid</vt:lpstr>
      <vt:lpstr>5. Förvaltningens kostnader</vt:lpstr>
      <vt:lpstr>6. Livsmedelkontrollens kostnad</vt:lpstr>
      <vt:lpstr>7. Resultat</vt:lpstr>
      <vt:lpstr>Admin</vt:lpstr>
      <vt:lpstr>DocTitel</vt:lpstr>
      <vt:lpstr>rngRestid</vt:lpstr>
      <vt:lpstr>TblMyndOmr</vt:lpstr>
      <vt:lpstr>TidPersManOther</vt:lpstr>
      <vt:lpstr>TidProdManOther</vt:lpstr>
      <vt:lpstr>TidTillg</vt:lpstr>
      <vt:lpstr>TidTillgManOther</vt:lpstr>
      <vt:lpstr>'1. Framsida'!Utskriftsområde</vt:lpstr>
      <vt:lpstr>'2. Översikt'!Utskriftsområde</vt:lpstr>
      <vt:lpstr>'3. Generella uppgifter'!Utskriftsområde</vt:lpstr>
      <vt:lpstr>'4. Beräkning av kontrolltid'!Utskriftsområde</vt:lpstr>
      <vt:lpstr>'5. Förvaltningens kostnader'!Utskriftsområde</vt:lpstr>
      <vt:lpstr>'6. Livsmedelkontrollens kostnad'!Utskriftsområde</vt:lpstr>
      <vt:lpstr>'7. Resultat'!Utskriftsområde</vt:lpstr>
      <vt:lpstr>ValHandlTid</vt:lpstr>
      <vt:lpstr>ValRestid</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 Apelgren</dc:creator>
  <cp:lastModifiedBy>Högvik Maja</cp:lastModifiedBy>
  <cp:lastPrinted>2021-05-19T09:00:47Z</cp:lastPrinted>
  <dcterms:created xsi:type="dcterms:W3CDTF">2014-05-15T08:57:55Z</dcterms:created>
  <dcterms:modified xsi:type="dcterms:W3CDTF">2021-09-06T13:09:01Z</dcterms:modified>
</cp:coreProperties>
</file>