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30" yWindow="150" windowWidth="14970" windowHeight="7620" tabRatio="592" activeTab="0"/>
  </bookViews>
  <sheets>
    <sheet name="Bil 1 2008-2024" sheetId="1" r:id="rId1"/>
    <sheet name="Bil 2 2021 och 2022" sheetId="2" r:id="rId2"/>
    <sheet name="Bil 3 2022 och 2023" sheetId="3" r:id="rId3"/>
    <sheet name="Bil 4 2023 och 2024" sheetId="4" r:id="rId4"/>
    <sheet name="Bil 5 Bokslut 2022" sheetId="5" r:id="rId5"/>
    <sheet name="Bil 6 Utbet " sheetId="6" r:id="rId6"/>
    <sheet name="Bil 7 Mall" sheetId="7" r:id="rId7"/>
    <sheet name="Bilaga 8 Beskrivning mall" sheetId="8" r:id="rId8"/>
  </sheets>
  <definedNames>
    <definedName name="_xlnm.Print_Titles" localSheetId="0">'Bil 1 2008-2024'!$A:$B,'Bil 1 2008-2024'!$1:$5</definedName>
    <definedName name="_xlnm.Print_Titles" localSheetId="4">'Bil 5 Bokslut 2022'!$4:$5</definedName>
    <definedName name="_xlnm.Print_Titles" localSheetId="5">'Bil 6 Utbet '!$4:$5</definedName>
  </definedNames>
  <calcPr fullCalcOnLoad="1"/>
</workbook>
</file>

<file path=xl/sharedStrings.xml><?xml version="1.0" encoding="utf-8"?>
<sst xmlns="http://schemas.openxmlformats.org/spreadsheetml/2006/main" count="3139" uniqueCount="773">
  <si>
    <t>Värden i kronor</t>
  </si>
  <si>
    <t>Kod</t>
  </si>
  <si>
    <t>Namn</t>
  </si>
  <si>
    <t>inv 1/11 2007</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</si>
  <si>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</si>
  <si>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</si>
  <si>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</si>
  <si>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</si>
  <si>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</si>
  <si>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</si>
  <si>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</si>
  <si>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</si>
  <si>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</si>
  <si>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</si>
  <si>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</si>
  <si>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</si>
  <si>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</si>
  <si>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</si>
  <si>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</si>
  <si>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</si>
  <si>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</si>
  <si>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</si>
  <si>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</si>
  <si>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</si>
  <si>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</si>
  <si>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</si>
  <si>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</si>
  <si>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</si>
  <si>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</si>
  <si>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</si>
  <si>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</si>
  <si>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</si>
  <si>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</si>
  <si>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</si>
  <si>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</si>
  <si>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</si>
  <si>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</si>
  <si>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</si>
  <si>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</si>
  <si>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</si>
  <si>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</si>
  <si>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</si>
  <si>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</si>
  <si>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</si>
  <si>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</si>
  <si>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</si>
  <si>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</si>
  <si>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</si>
  <si>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</si>
  <si>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</si>
  <si>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</si>
  <si>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</si>
  <si>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</si>
  <si>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</si>
  <si>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</si>
  <si>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</si>
  <si>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0305</t>
  </si>
  <si>
    <t>Håbo</t>
  </si>
  <si>
    <t>0319</t>
  </si>
  <si>
    <t>Älvkarleby</t>
  </si>
  <si>
    <t>0330</t>
  </si>
  <si>
    <t>Knivsta</t>
  </si>
  <si>
    <t>0331</t>
  </si>
  <si>
    <t>Heby</t>
  </si>
  <si>
    <t>0360</t>
  </si>
  <si>
    <t>Tierp</t>
  </si>
  <si>
    <t>0380</t>
  </si>
  <si>
    <t>Uppsala</t>
  </si>
  <si>
    <t>0381</t>
  </si>
  <si>
    <t>Enköping</t>
  </si>
  <si>
    <t>0382</t>
  </si>
  <si>
    <t>Östhammar</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</si>
  <si>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</si>
  <si>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</si>
  <si>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</si>
  <si>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</si>
  <si>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</si>
  <si>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</si>
  <si>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</si>
  <si>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</si>
  <si>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</si>
  <si>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</si>
  <si>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</si>
  <si>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</si>
  <si>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</si>
  <si>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</si>
  <si>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</si>
  <si>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</si>
  <si>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</si>
  <si>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</si>
  <si>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</si>
  <si>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</si>
  <si>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</si>
  <si>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</si>
  <si>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</si>
  <si>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</si>
  <si>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</si>
  <si>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</si>
  <si>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</si>
  <si>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</si>
  <si>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</si>
  <si>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</si>
  <si>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</si>
  <si>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</si>
  <si>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</si>
  <si>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</si>
  <si>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</si>
  <si>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</si>
  <si>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</si>
  <si>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</si>
  <si>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</si>
  <si>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</si>
  <si>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</si>
  <si>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</si>
  <si>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</si>
  <si>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</si>
  <si>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</si>
  <si>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</si>
  <si>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</si>
  <si>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</si>
  <si>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</si>
  <si>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</si>
  <si>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</si>
  <si>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</si>
  <si>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</si>
  <si>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</si>
  <si>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</si>
  <si>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</si>
  <si>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</si>
  <si>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</si>
  <si>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</si>
  <si>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</si>
  <si>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</si>
  <si>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</si>
  <si>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</si>
  <si>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</si>
  <si>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</si>
  <si>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</si>
  <si>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</si>
  <si>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</si>
  <si>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</si>
  <si>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</si>
  <si>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0760</t>
  </si>
  <si>
    <t>Uppvidinge</t>
  </si>
  <si>
    <t>0761</t>
  </si>
  <si>
    <t>Lessebo</t>
  </si>
  <si>
    <t>0763</t>
  </si>
  <si>
    <t>Tingsryd</t>
  </si>
  <si>
    <t>0764</t>
  </si>
  <si>
    <t>Alvesta</t>
  </si>
  <si>
    <t>0765</t>
  </si>
  <si>
    <t>Älmhult</t>
  </si>
  <si>
    <t>0767</t>
  </si>
  <si>
    <t>Markaryd</t>
  </si>
  <si>
    <t>0780</t>
  </si>
  <si>
    <t>Växjö</t>
  </si>
  <si>
    <t>0781</t>
  </si>
  <si>
    <t>Ljungby</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</si>
  <si>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</si>
  <si>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</si>
  <si>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</si>
  <si>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</si>
  <si>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</si>
  <si>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</si>
  <si>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</si>
  <si>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</si>
  <si>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</si>
  <si>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</si>
  <si>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</si>
  <si>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</si>
  <si>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</si>
  <si>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</si>
  <si>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</si>
  <si>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</si>
  <si>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</si>
  <si>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</si>
  <si>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</si>
  <si>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</si>
  <si>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</si>
  <si>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</si>
  <si>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</si>
  <si>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</si>
  <si>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0980</t>
  </si>
  <si>
    <t>Gotland</t>
  </si>
  <si>
    <t>1060</t>
  </si>
  <si>
    <t>Olofström</t>
  </si>
  <si>
    <t>1080</t>
  </si>
  <si>
    <t>Karlskrona</t>
  </si>
  <si>
    <t>1081</t>
  </si>
  <si>
    <t>Ronneby</t>
  </si>
  <si>
    <t>1082</t>
  </si>
  <si>
    <t>Karlshamn</t>
  </si>
  <si>
    <t>1083</t>
  </si>
  <si>
    <t>Sölvesborg</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</si>
  <si>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</si>
  <si>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</si>
  <si>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</si>
  <si>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</si>
  <si>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</si>
  <si>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</si>
  <si>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</si>
  <si>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</si>
  <si>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</si>
  <si>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</si>
  <si>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</si>
  <si>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</si>
  <si>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</si>
  <si>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</si>
  <si>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</si>
  <si>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</si>
  <si>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</si>
  <si>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</si>
  <si>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</si>
  <si>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</si>
  <si>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</si>
  <si>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</si>
  <si>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</si>
  <si>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</si>
  <si>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</si>
  <si>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</si>
  <si>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</si>
  <si>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</si>
  <si>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</si>
  <si>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</si>
  <si>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</si>
  <si>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</si>
  <si>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</si>
  <si>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</si>
  <si>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</si>
  <si>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</si>
  <si>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</si>
  <si>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</si>
  <si>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</si>
  <si>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</si>
  <si>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</si>
  <si>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</si>
  <si>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</si>
  <si>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</si>
  <si>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</si>
  <si>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</si>
  <si>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</si>
  <si>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</si>
  <si>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</si>
  <si>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</si>
  <si>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</si>
  <si>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</si>
  <si>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</si>
  <si>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</si>
  <si>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</si>
  <si>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</si>
  <si>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</si>
  <si>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</si>
  <si>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</si>
  <si>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</si>
  <si>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</si>
  <si>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</si>
  <si>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</si>
  <si>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</si>
  <si>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</si>
  <si>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</si>
  <si>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1315</t>
  </si>
  <si>
    <t>Hylte</t>
  </si>
  <si>
    <t>1380</t>
  </si>
  <si>
    <t>Halmstad</t>
  </si>
  <si>
    <t>1381</t>
  </si>
  <si>
    <t>Laholm</t>
  </si>
  <si>
    <t>1382</t>
  </si>
  <si>
    <t>Falkenberg</t>
  </si>
  <si>
    <t>1383</t>
  </si>
  <si>
    <t>Varberg</t>
  </si>
  <si>
    <t>1384</t>
  </si>
  <si>
    <t>Kungsbacka</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</si>
  <si>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</si>
  <si>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</si>
  <si>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</si>
  <si>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</si>
  <si>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</si>
  <si>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</si>
  <si>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</si>
  <si>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</si>
  <si>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</si>
  <si>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</si>
  <si>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</si>
  <si>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</si>
  <si>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</si>
  <si>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</si>
  <si>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</si>
  <si>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</si>
  <si>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</si>
  <si>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</si>
  <si>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</si>
  <si>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</si>
  <si>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</si>
  <si>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</si>
  <si>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</si>
  <si>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</si>
  <si>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</si>
  <si>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</si>
  <si>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</si>
  <si>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</si>
  <si>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</si>
  <si>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</si>
  <si>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</si>
  <si>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</si>
  <si>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</si>
  <si>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</si>
  <si>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</si>
  <si>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</si>
  <si>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</si>
  <si>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</si>
  <si>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</si>
  <si>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</si>
  <si>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</si>
  <si>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</si>
  <si>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</si>
  <si>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</si>
  <si>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</si>
  <si>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</si>
  <si>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</si>
  <si>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</si>
  <si>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</si>
  <si>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</si>
  <si>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</si>
  <si>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</si>
  <si>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</si>
  <si>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</si>
  <si>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</si>
  <si>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</si>
  <si>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</si>
  <si>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</si>
  <si>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</si>
  <si>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</si>
  <si>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</si>
  <si>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</si>
  <si>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</si>
  <si>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</si>
  <si>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</si>
  <si>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</si>
  <si>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</si>
  <si>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</si>
  <si>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</si>
  <si>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</si>
  <si>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</si>
  <si>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</si>
  <si>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</si>
  <si>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</si>
  <si>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</si>
  <si>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</si>
  <si>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</si>
  <si>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</si>
  <si>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</si>
  <si>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</si>
  <si>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</si>
  <si>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</si>
  <si>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</si>
  <si>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</si>
  <si>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</si>
  <si>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</si>
  <si>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</si>
  <si>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</si>
  <si>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</si>
  <si>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</si>
  <si>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</si>
  <si>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</si>
  <si>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</si>
  <si>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</si>
  <si>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</si>
  <si>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</si>
  <si>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</si>
  <si>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</si>
  <si>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</si>
  <si>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</si>
  <si>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</si>
  <si>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</si>
  <si>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</si>
  <si>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</si>
  <si>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</si>
  <si>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</si>
  <si>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</si>
  <si>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</si>
  <si>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</si>
  <si>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</si>
  <si>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</si>
  <si>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</si>
  <si>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</si>
  <si>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</si>
  <si>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</si>
  <si>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</si>
  <si>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</si>
  <si>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</si>
  <si>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</si>
  <si>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</si>
  <si>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</si>
  <si>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</si>
  <si>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</si>
  <si>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</si>
  <si>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</si>
  <si>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</si>
  <si>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</si>
  <si>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</si>
  <si>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</si>
  <si>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</si>
  <si>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</si>
  <si>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</si>
  <si>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</si>
  <si>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</si>
  <si>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</si>
  <si>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</si>
  <si>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</si>
  <si>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</si>
  <si>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</si>
  <si>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</si>
  <si>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</si>
  <si>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</si>
  <si>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</si>
  <si>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</si>
  <si>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</si>
  <si>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</si>
  <si>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</si>
  <si>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</si>
  <si>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</si>
  <si>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</si>
  <si>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</si>
  <si>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</si>
  <si>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</si>
  <si>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</si>
  <si>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</si>
  <si>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</si>
  <si>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</si>
  <si>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</si>
  <si>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</si>
  <si>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</si>
  <si>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</si>
  <si>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</si>
  <si>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</si>
  <si>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</si>
  <si>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</si>
  <si>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</si>
  <si>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</si>
  <si>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</si>
  <si>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</si>
  <si>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</si>
  <si>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</si>
  <si>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</si>
  <si>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</si>
  <si>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</si>
  <si>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2021</t>
  </si>
  <si>
    <t>Vansbro</t>
  </si>
  <si>
    <t>2023</t>
  </si>
  <si>
    <t>Malung</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</si>
  <si>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</si>
  <si>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</si>
  <si>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</si>
  <si>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</si>
  <si>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</si>
  <si>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</si>
  <si>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</si>
  <si>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</si>
  <si>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</si>
  <si>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</si>
  <si>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</si>
  <si>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</si>
  <si>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</si>
  <si>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</si>
  <si>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</si>
  <si>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</si>
  <si>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</si>
  <si>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</si>
  <si>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</si>
  <si>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</si>
  <si>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</si>
  <si>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</si>
  <si>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</si>
  <si>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</si>
  <si>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</si>
  <si>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</si>
  <si>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2101</t>
  </si>
  <si>
    <t>Ockelbo</t>
  </si>
  <si>
    <t>2104</t>
  </si>
  <si>
    <t>Hofors</t>
  </si>
  <si>
    <t>2121</t>
  </si>
  <si>
    <t>Ovanåker</t>
  </si>
  <si>
    <t>2132</t>
  </si>
  <si>
    <t>Nordanstig</t>
  </si>
  <si>
    <t>2161</t>
  </si>
  <si>
    <t>Ljusdal</t>
  </si>
  <si>
    <t>2180</t>
  </si>
  <si>
    <t>Gävle</t>
  </si>
  <si>
    <t>Sollefteå</t>
  </si>
  <si>
    <t>2181</t>
  </si>
  <si>
    <t>Sandviken</t>
  </si>
  <si>
    <t>2182</t>
  </si>
  <si>
    <t>Söderhamn</t>
  </si>
  <si>
    <t>2183</t>
  </si>
  <si>
    <t>Bollnäs</t>
  </si>
  <si>
    <t>2184</t>
  </si>
  <si>
    <t>Hudiksvall</t>
  </si>
  <si>
    <t>2260</t>
  </si>
  <si>
    <t>Ånge</t>
  </si>
  <si>
    <t>2262</t>
  </si>
  <si>
    <t>Timrå</t>
  </si>
  <si>
    <t>2280</t>
  </si>
  <si>
    <t>Härnösand</t>
  </si>
  <si>
    <t>2281</t>
  </si>
  <si>
    <t>Sundsvall</t>
  </si>
  <si>
    <t>2282</t>
  </si>
  <si>
    <t>Kramfors</t>
  </si>
  <si>
    <t>2283</t>
  </si>
  <si>
    <t>2284</t>
  </si>
  <si>
    <t>Örnsköldsvik</t>
  </si>
  <si>
    <t>2303</t>
  </si>
  <si>
    <t>Ragunda</t>
  </si>
  <si>
    <t>2305</t>
  </si>
  <si>
    <t>Bräcke</t>
  </si>
  <si>
    <t>2309</t>
  </si>
  <si>
    <t>Krokom</t>
  </si>
  <si>
    <t>2313</t>
  </si>
  <si>
    <t>Strömsund</t>
  </si>
  <si>
    <t>2321</t>
  </si>
  <si>
    <t>Åre</t>
  </si>
  <si>
    <t>2326</t>
  </si>
  <si>
    <t>Berg</t>
  </si>
  <si>
    <t>2361</t>
  </si>
  <si>
    <t>Härjedalen</t>
  </si>
  <si>
    <t>2380</t>
  </si>
  <si>
    <t>Östersund</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</si>
  <si>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</si>
  <si>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</si>
  <si>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</si>
  <si>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</si>
  <si>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</si>
  <si>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</si>
  <si>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</si>
  <si>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</si>
  <si>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</si>
  <si>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</si>
  <si>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</si>
  <si>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</si>
  <si>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</si>
  <si>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</si>
  <si>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</si>
  <si>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</si>
  <si>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</si>
  <si>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</si>
  <si>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</si>
  <si>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</si>
  <si>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</si>
  <si>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</si>
  <si>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</si>
  <si>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</si>
  <si>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</si>
  <si>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</si>
  <si>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</si>
  <si>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</si>
  <si>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</si>
  <si>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</si>
  <si>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</si>
  <si>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</si>
  <si>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</si>
  <si>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</si>
  <si>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</si>
  <si>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</si>
  <si>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</si>
  <si>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</si>
  <si>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</si>
  <si>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</si>
  <si>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</si>
  <si>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</si>
  <si>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</si>
  <si>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</si>
  <si>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</si>
  <si>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</si>
  <si>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</si>
  <si>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</si>
  <si>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</si>
  <si>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</si>
  <si>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</si>
  <si>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</si>
  <si>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</si>
  <si>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</si>
  <si>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</si>
  <si>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</si>
  <si>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</si>
  <si>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</si>
  <si>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Hela riket</t>
  </si>
  <si>
    <t>Basvärde 2008 1314,52*inv 1/11 2007</t>
  </si>
  <si>
    <t>Därav</t>
  </si>
  <si>
    <t>Småhus</t>
  </si>
  <si>
    <t>Småhus på lantbruk</t>
  </si>
  <si>
    <t>Hyreshus</t>
  </si>
  <si>
    <t>Statistiska centralbyrån</t>
  </si>
  <si>
    <t>Enheten för byggande, bostäder och fastigheter</t>
  </si>
  <si>
    <t>Malung-Sälen</t>
  </si>
  <si>
    <t>Riket</t>
  </si>
  <si>
    <t>Förändring i kommunal fastighetsavg 2008–2009</t>
  </si>
  <si>
    <t>Intäkt av fastighetsavg 2009</t>
  </si>
  <si>
    <t>Förändring i kommunal fastighetsavg 2009–2010</t>
  </si>
  <si>
    <t>Intäkt av fastighetsavg 2010</t>
  </si>
  <si>
    <t>Basvärde 2010 1328,69*inv 1/11 2007</t>
  </si>
  <si>
    <t>Förändring  2008–2009</t>
  </si>
  <si>
    <t>Förändring  2009–2010</t>
  </si>
  <si>
    <t>Förändring 2009</t>
  </si>
  <si>
    <t>Förändring 2010</t>
  </si>
  <si>
    <t>Förändring 2011</t>
  </si>
  <si>
    <t>Förändring 2012</t>
  </si>
  <si>
    <t>Förändring 2013</t>
  </si>
  <si>
    <t>Utbetalning av förändring 2009</t>
  </si>
  <si>
    <t>Utbetalning av förändring 2010</t>
  </si>
  <si>
    <t>Utbetalning av förändring 2011</t>
  </si>
  <si>
    <t>Bas 1314,52 kr per inv 1/11 2007</t>
  </si>
  <si>
    <t>Utbetalning</t>
  </si>
  <si>
    <r>
      <t>Faktiskt utfall/</t>
    </r>
    <r>
      <rPr>
        <b/>
        <u val="single"/>
        <sz val="11"/>
        <color indexed="30"/>
        <rFont val="Calibri"/>
        <family val="2"/>
      </rPr>
      <t xml:space="preserve">prognos </t>
    </r>
  </si>
  <si>
    <r>
      <t>Summa utfall/</t>
    </r>
    <r>
      <rPr>
        <b/>
        <sz val="11"/>
        <color indexed="30"/>
        <rFont val="Calibri"/>
        <family val="2"/>
      </rPr>
      <t xml:space="preserve">prognos </t>
    </r>
    <r>
      <rPr>
        <b/>
        <sz val="11"/>
        <color indexed="8"/>
        <rFont val="Calibri"/>
        <family val="2"/>
      </rPr>
      <t>fastighetsavgift</t>
    </r>
  </si>
  <si>
    <t xml:space="preserve">År 2008 ersattes den statliga fastighetsskatten på bostäder med en kommunal fastighetsavgift. </t>
  </si>
  <si>
    <t xml:space="preserve">Från och med år 2009 ska den årliga intäktsförändringen från fastighetsavgiften tillföras respektive kommun och adderas till det ursprungliga beloppet 2008. </t>
  </si>
  <si>
    <t>Ny omfattning från och med 2010</t>
  </si>
  <si>
    <t>Från och med 2010 omfattas även fastigheter med småhus som saknar byggnadsvärde (&lt;50 000 kr) av den kommunala fastighetsavgiften.</t>
  </si>
  <si>
    <t xml:space="preserve">Motsvarande intäktsökning för fastighetsavgiften fördelas dock olika mellan kommunerna. </t>
  </si>
  <si>
    <t>För åren 2008 och 2009 betalades samma belopp ut; 1314,52 kronor per invånare den 1 november 2007.</t>
  </si>
  <si>
    <t>Inför 2010 höjdes det ursprungliga beloppet med 130 miljoner kronor, vilket innebär en utbetalning på 1328,69 kronor per invånare den 1 november 2007.</t>
  </si>
  <si>
    <t>Bas 1314,52</t>
  </si>
  <si>
    <t>Bas 1328,69</t>
  </si>
  <si>
    <t>Utbetalning 2013</t>
  </si>
  <si>
    <t>Förändring  2010–2011</t>
  </si>
  <si>
    <t xml:space="preserve">Preliminär utbetalning 2011 baserades på utbetalning 2010 (1328,69 kronor per invånare den 1 november 2007) plus faktisk förändring mellan 2008 och 2009. </t>
  </si>
  <si>
    <t>Differens totalt</t>
  </si>
  <si>
    <t>Differens per invånare</t>
  </si>
  <si>
    <t>Utbetalning 2012</t>
  </si>
  <si>
    <t>Utbetalning bas 1314,52</t>
  </si>
  <si>
    <t>Utbetalning bas 1328,69</t>
  </si>
  <si>
    <t xml:space="preserve">Fr.o.m. 2013 sänks procentsatsen för flerbostadshus till från 0,4 till 0, 3 procent. </t>
  </si>
  <si>
    <t>För att neutralisera effekten av förslaget höjs de generella statsbidragen med 550 miljoner kronor (cirka 58 kr/invånare) fr.o.m. 2013.</t>
  </si>
  <si>
    <r>
      <t>Utfall/</t>
    </r>
    <r>
      <rPr>
        <b/>
        <sz val="11"/>
        <color indexed="30"/>
        <rFont val="Calibri"/>
        <family val="2"/>
      </rPr>
      <t>prognos</t>
    </r>
    <r>
      <rPr>
        <b/>
        <sz val="11"/>
        <color indexed="8"/>
        <rFont val="Calibri"/>
        <family val="2"/>
      </rPr>
      <t xml:space="preserve"> </t>
    </r>
  </si>
  <si>
    <t>Under 2008 fördelades intäkterna lika mellan kommunerna;  1 314,52 kr/invånare den 1 november 2007. Intäkterna ”neutraliserades” av att anslaget Kommunalekonomisk utjämning minskades med motsvarande belopp</t>
  </si>
  <si>
    <t>Fordran/skuld</t>
  </si>
  <si>
    <t>Förändring av fordran/skuld</t>
  </si>
  <si>
    <t>Ackumulerad fordran/skuld</t>
  </si>
  <si>
    <t>Fordran/skuld delår 30 april</t>
  </si>
  <si>
    <t>Fordran/skuld delår 30 juni</t>
  </si>
  <si>
    <t>Fordran/skuld delår 31 juli</t>
  </si>
  <si>
    <t>Fordran/skuld delår 31 augusti</t>
  </si>
  <si>
    <t>Fordran/skuld i bokslut</t>
  </si>
  <si>
    <t>Förändringar från och med 2013</t>
  </si>
  <si>
    <t xml:space="preserve">Regeringen beräknade att kommunernas intäkter skulle öka med 130 miljoner kronor på grund av förändringen.  Det innebar att statbidragsintäkterna minskades med motsvarande belopp, vilket motsvarar drygt 14 kronor per invånare. </t>
  </si>
  <si>
    <t>Utbetalning 2011</t>
  </si>
  <si>
    <t xml:space="preserve">Fastighetsavgiften för småhus uppgick år 2008 till 6 000 kronor, dock högst 0,75 procent av taxeringsvärdet. Avgiften för flerbostadshus var 1 200 kronor per bostadslägenhet, dock högst 0,4 procent av taxeringsvärdet. Bostädernas taxeringsvärden förändras vart tredje år i samband med allmän eller förenklad fastighetstaxering. Maxbeloppen skrivs upp med inkomstbasbeloppet. </t>
  </si>
  <si>
    <t>Ange kommunkod i cell C1</t>
  </si>
  <si>
    <t>Kommunal fastighetsavgift - bakgrund</t>
  </si>
  <si>
    <t>Förändring i kommunal fastighetsavg 2010–2011</t>
  </si>
  <si>
    <t>Intäkt avfastighetsavg 2011</t>
  </si>
  <si>
    <t>Utbetalning från Skatteverket</t>
  </si>
  <si>
    <t>Reglering av kommunens fordran för fastighetsavgiften betalas ut med en tolftedel per månad. Regleringen görs således inte på samma sätt som för kommunalskatten vilken regleras engångsvis i januari året efter taxeringsutfallet. Detta bör beaktas i delårsboksluten.</t>
  </si>
  <si>
    <t>Förändring 2014</t>
  </si>
  <si>
    <t>Utbetalning av förändring 2012</t>
  </si>
  <si>
    <t>Preliminär utbetalning 2012 baseras på utbetalning 2011 plus faktisk förändring mellan 2009 och 2010, o.s.v.</t>
  </si>
  <si>
    <t>Förändring i kommunal fastighetsavg 2011–2012</t>
  </si>
  <si>
    <t>Intäkt av fastighetsavg 2012</t>
  </si>
  <si>
    <t>Förändring  2011–2012</t>
  </si>
  <si>
    <t>Rättelse av taxeringsutfall, årliga förändringar och utbetalningar</t>
  </si>
  <si>
    <t xml:space="preserve">jan </t>
  </si>
  <si>
    <t>feb</t>
  </si>
  <si>
    <t>mars</t>
  </si>
  <si>
    <t>april</t>
  </si>
  <si>
    <t xml:space="preserve">maj </t>
  </si>
  <si>
    <t>juni</t>
  </si>
  <si>
    <t>juli</t>
  </si>
  <si>
    <t>aug</t>
  </si>
  <si>
    <t>sep</t>
  </si>
  <si>
    <t>okt</t>
  </si>
  <si>
    <t>nov</t>
  </si>
  <si>
    <t>dec</t>
  </si>
  <si>
    <t>UB fordran per månad</t>
  </si>
  <si>
    <t>IB fordran varje månad</t>
  </si>
  <si>
    <t>Justering av nivå pga tidigare fel 2009-2011</t>
  </si>
  <si>
    <t xml:space="preserve">Justering nivå pga fel 2009-2011 </t>
  </si>
  <si>
    <t>Justering nivå pga fel 2009-2011</t>
  </si>
  <si>
    <t>Korrigering i januari 2014 p.g.a. tidigare felaktig utbetalning 2011-2013</t>
  </si>
  <si>
    <t>Utbetalning januari 2014 pga fel utb  2011–2013</t>
  </si>
  <si>
    <t xml:space="preserve">Totalt ordinarie utbetalning </t>
  </si>
  <si>
    <t>Summa ordinarie utbetalning och korrigering</t>
  </si>
  <si>
    <t>Förändring 2015</t>
  </si>
  <si>
    <t>Utbetalning av förändring 2013</t>
  </si>
  <si>
    <t>Summa utfall/prognos och korrigering</t>
  </si>
  <si>
    <t>Intäkt 2013 p.g.a. tidigare fel i förändring 2009-2011</t>
  </si>
  <si>
    <t>Förändring  2012–2013</t>
  </si>
  <si>
    <t>Utbetalning 2015</t>
  </si>
  <si>
    <t>Ordinarie utbetalning 2014, exkl extra utbet</t>
  </si>
  <si>
    <t xml:space="preserve">Ett programmeringsfel hos Skatteverket resulterade i att den slutliga taxeringen 2009-2012 blev fel. Felet innebar att förändringsbeloppen under inkomståren 2009, 2010 och 2011 var felaktiga. Eftersom de årliga förändringarna ingår i utbetalningarna från och med år 2011 var utbetalningarna för åren 2011, 2012 och 2013 också fel. </t>
  </si>
  <si>
    <t>De justerad förändringarna under inkomståren 2009-2011 syns i mallen som en justering av nivån från och med  2013, vilken redovisas separat i mallen under rubriken Faktiskt utfall/prognos. Motsvarande nivåjustering görs fr.o.m. 2014 års utbetalning.  Det korrigerade utbetalningsbeloppet avseende 2011-2013 betalades ut under januari 2014 och redovisas separat under rubriken Utbetalning från Skatteverket.</t>
  </si>
  <si>
    <t>Förändring i kommunal fastighetsavg 2012–2013</t>
  </si>
  <si>
    <t>Intäkt av fastighetsavg 2013</t>
  </si>
  <si>
    <t>justering nivå</t>
  </si>
  <si>
    <t>Intäkt av fastighetsavg 2014</t>
  </si>
  <si>
    <t>Förändring i kommunal fastighetsavg 2013–2014</t>
  </si>
  <si>
    <t>Förändring  2013–2014</t>
  </si>
  <si>
    <t>Utbetalning 2016</t>
  </si>
  <si>
    <t>Förändring 2016</t>
  </si>
  <si>
    <t>Utbetalning av förändring 2014</t>
  </si>
  <si>
    <t>OBS! Mallen är framtagen i syfte att beräkna fordran i kommande bokslut men också i syfte att ge en förståelse för hur systemet är uppbyggt. I mallen redovisas endast faktiskt utfall för de år som är definitiva. Av mallen framgår inte att uppbokningarna i boksluten gjorts utifrån prognoser och att mellanskillnaden mellan utfall och prognos resulterat i en korrigeringspost nästkommande år.  Därmed går det inte att stämma av exakta uppbokningar bakåt i tiden men korrigeringsposterna påverkar inte beräkningen av 2015 och 2016 års fordran.</t>
  </si>
  <si>
    <t>2010 års fastighetsavgift</t>
  </si>
  <si>
    <t>Intäkt av fastighetsavg 2015</t>
  </si>
  <si>
    <t>Förändring i kommunal fastighetsavg 2014–2015</t>
  </si>
  <si>
    <t>Förändring  2014–2015</t>
  </si>
  <si>
    <t>Utbetalning 2017</t>
  </si>
  <si>
    <t>Förändring 2017</t>
  </si>
  <si>
    <t>Utbetalning av förändring 2015</t>
  </si>
  <si>
    <t>Förändring i kommunal fastighetsavg 2015–2016</t>
  </si>
  <si>
    <t>Intäkt av fastighetsavg 2016</t>
  </si>
  <si>
    <t>Förändring  2015–2016</t>
  </si>
  <si>
    <t>Utbetalning 2018</t>
  </si>
  <si>
    <t>Förändring 2018</t>
  </si>
  <si>
    <t>Utbetalning av förändring 2016</t>
  </si>
  <si>
    <t>Förändring 2019</t>
  </si>
  <si>
    <t>Förändring i kommunal fastighetsavg 2016–2017</t>
  </si>
  <si>
    <t>Intäkt av fastighetsavg 2017</t>
  </si>
  <si>
    <t>Förändring  2016–2017</t>
  </si>
  <si>
    <t>Utbetalning 2019</t>
  </si>
  <si>
    <t>Förändring 2020</t>
  </si>
  <si>
    <t>Utbetalning av förändring 2017</t>
  </si>
  <si>
    <t>Förändring i kommunal fastighetsavg 2017–2018</t>
  </si>
  <si>
    <t>Intäkt av fastighetsavg 2018</t>
  </si>
  <si>
    <t>Förändring  2017–2018</t>
  </si>
  <si>
    <t>Utbetalning 2020</t>
  </si>
  <si>
    <t>Förändring 2021</t>
  </si>
  <si>
    <t>Utbetalning av förändring 2018</t>
  </si>
  <si>
    <r>
      <t xml:space="preserve">De flesta kommuner har en fordran som ökar för varje år. Det beror på att utbetalningen inte bygger på någon prognos utan utgår från 2010 års bas med tillägg för </t>
    </r>
    <r>
      <rPr>
        <u val="single"/>
        <sz val="11"/>
        <color indexed="8"/>
        <rFont val="Calibri"/>
        <family val="2"/>
      </rPr>
      <t>faktiska förändringar</t>
    </r>
    <r>
      <rPr>
        <sz val="11"/>
        <color theme="1"/>
        <rFont val="Calibri"/>
        <family val="2"/>
      </rPr>
      <t xml:space="preserve">. Därmed saknas de två senaste åren i utbetalningarna medan de ingår i prognosen. </t>
    </r>
  </si>
  <si>
    <t>Förändring  2018–2019</t>
  </si>
  <si>
    <t>Utbetalning 2021</t>
  </si>
  <si>
    <t>Värden i kronor. Ta fram dolda kolumner för tidigare år</t>
  </si>
  <si>
    <t>Ändring i kommunal fastighetsavgift 2021-2022</t>
  </si>
  <si>
    <t>Förändring i kommunal fastighetsavg 2018–2019</t>
  </si>
  <si>
    <t>Intäkt av fastighetsavg 2019</t>
  </si>
  <si>
    <t>Prognos förändring i kommunal fastighetsavg 2021–2022</t>
  </si>
  <si>
    <t>Prognos fastighetsavg 2022</t>
  </si>
  <si>
    <t>Förändring 2022</t>
  </si>
  <si>
    <t>Utbetalning av förändring 2019</t>
  </si>
  <si>
    <t>Intäkt av fastighetsavg 2020</t>
  </si>
  <si>
    <t>Förändring i kommunal fastighetsavg 2019–2020</t>
  </si>
  <si>
    <t>Prognos förändring i kommunal fastighetsavg 2022–2023</t>
  </si>
  <si>
    <t>Prognos fastighetsavg 2023</t>
  </si>
  <si>
    <t>Ändring i kommunal fastighetsavgift 2022-2023</t>
  </si>
  <si>
    <t>Bokslutsprognos fastighetsavg. avseende 2021</t>
  </si>
  <si>
    <t>Förändring  2019–2020</t>
  </si>
  <si>
    <t>Utbetalning 2022</t>
  </si>
  <si>
    <t>Förändring 2023</t>
  </si>
  <si>
    <t>Utbetalning av förändring 2020</t>
  </si>
  <si>
    <t>Prognos fastighetsavg 2024</t>
  </si>
  <si>
    <t>Prognos förändring i kommunal fastighetsavg 2023–2024</t>
  </si>
  <si>
    <t>Utfall fastig-hetsavgift 2021</t>
  </si>
  <si>
    <t>Fastighetsavgift 2021, korr mot bokslut</t>
  </si>
  <si>
    <t>Bokslutsprognos fastighetsavg. avseende 2022</t>
  </si>
  <si>
    <t>Intäkt i bokslut 2022  (korr 2021+prognos 2022)</t>
  </si>
  <si>
    <t>Intäkt i 2022 års bokslut, kommunvis</t>
  </si>
  <si>
    <t>Förändring i kommunal fastighetsavg 2020–2021</t>
  </si>
  <si>
    <t>Intäkt av fastighetsavg 2021</t>
  </si>
  <si>
    <t>Prognos av förändring i kommunal fastighetsavgift mellan 2021 och 2022, kommunvis, december 2022</t>
  </si>
  <si>
    <t>Prognos av förändring i kommunal fastighetsavgift mellan 2022 och 2023, kommunvis, prognos december 2022</t>
  </si>
  <si>
    <t>Prognos av förändring i kommunal fastighetsavgift mellan 2023 och 2024, kommunvis, prognos december 2022</t>
  </si>
  <si>
    <t>Ändring i kommunal fastighetsavgift 2023-2024</t>
  </si>
  <si>
    <t>Utbetalning av kommunal fastighetsavgift 2010-2023, kommunvis</t>
  </si>
  <si>
    <t>Förändring 2020-2021</t>
  </si>
  <si>
    <t>Utbetalning 2023</t>
  </si>
  <si>
    <t>Förändring 2024</t>
  </si>
  <si>
    <t>Kollberäkning delår 2023</t>
  </si>
  <si>
    <t>Prognos 2023 per månad</t>
  </si>
  <si>
    <t>Prel utbet 2023 per mån</t>
  </si>
  <si>
    <t>Faktiskt utfall/prognoser 2009-2024</t>
  </si>
  <si>
    <t xml:space="preserve">Eftersom utbetalningarna från Skatteverket grundas på föregående års utbetalning plus senast kända förändring uppstår en differens mellan utbetalning och senast kända utfall. Utbetalningarna bygger på ett nytt basvärde fr.om. 2010 (1328,69 kronor per invånare) plus faktisk förändring mellan åren. Det faktiska utfallet bygger på basen från 2008 (1314,52 kronor per invånare) plus faktiska förändringar mellan åren. Utbetalningen är därmed 14,17 kronor högre per invånare p.g.a. av den ökade basen, vilket innebär att fordran "kan betraktas" som 14,17 kronor lägre per invånare. Se exempel utfall 2019 jämfört med utbetalning 2021 i tabell nedan (fyll i kommunkod på blad Mall). </t>
  </si>
  <si>
    <t xml:space="preserve">Den 1 januari 2013 infördes en utökad nedsättning av fastighetsavgiften vid nybyggnation. Den tioåriga nedsättningen av fastighetsavgiften för nybyggda bostäder utvidgades genom att fastighetsavgiften sattes ned helt även för år 6–15 efter värdeåret.  Förändringen minskar kommunernas inkomster från fastighetsavgiften successivt 2018–2027. Anslaget ökades till följd av detta med 64 miljoner kronor per år från 2018–2022. Under åren 2023-2027 beräknas den årliga ökningen till 128 miljoner kronor.       </t>
  </si>
  <si>
    <t>Utfall 2021</t>
  </si>
  <si>
    <t>Utbet 2023</t>
  </si>
  <si>
    <t>Utbetalning av förändring 2021</t>
  </si>
  <si>
    <t>Förändring i kommunal fastighetsavgift 2008–2024</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</si>
</sst>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_ ;[Red]\-#,##0\ "/>
    <numFmt numFmtId="167" formatCode="0.0"/>
    <numFmt numFmtId="168" formatCode="0.0%"/>
    <numFmt numFmtId="169" formatCode="0.000"/>
    <numFmt numFmtId="170" formatCode="0.0000"/>
    <numFmt numFmtId="171" formatCode="&quot;Ja&quot;;&quot;Ja&quot;;&quot;Nej&quot;"/>
    <numFmt numFmtId="172" formatCode="&quot;Sant&quot;;&quot;Sant&quot;;&quot;Falskt&quot;"/>
    <numFmt numFmtId="173" formatCode="&quot;På&quot;;&quot;På&quot;;&quot;Av&quot;"/>
    <numFmt numFmtId="174" formatCode="[$€-2]\ #,##0.00_);[Red]\([$€-2]\ #,##0.00\)"/>
    <numFmt numFmtId="175" formatCode="0.000000000"/>
    <numFmt numFmtId="176" formatCode="0.0000000000"/>
    <numFmt numFmtId="177" formatCode="0.00000000"/>
    <numFmt numFmtId="178" formatCode="0.0000000"/>
    <numFmt numFmtId="179" formatCode="0.000000"/>
    <numFmt numFmtId="180" formatCode="0.00000"/>
    <numFmt numFmtId="181" formatCode="#,##0.0"/>
    <numFmt numFmtId="182" formatCode="#,##0.000"/>
    <numFmt numFmtId="183" formatCode="#,##0.0_ ;[Red]\-#,##0.0\ "/>
    <numFmt numFmtId="184" formatCode="#,##0.00_ ;[Red]\-#,##0.00\ "/>
    <numFmt numFmtId="185" formatCode="0###"/>
  </numFmts>
  <fonts count="126">
    <font>
      <sz val="11"/>
      <color theme="1"/>
      <name val="Calibri"/>
      <family val="2"/>
    </font>
    <font>
      <sz val="11"/>
      <color indexed="8"/>
      <name val="Calibri"/>
      <family val="2"/>
    </font>
    <font>
      <i/>
      <sz val="8"/>
      <name val="Calibri"/>
      <family val="2"/>
    </font>
    <font>
      <b/>
      <sz val="10"/>
      <name val="Arial"/>
      <family val="2"/>
    </font>
    <font>
      <sz val="10"/>
      <name val="Arial"/>
      <family val="2"/>
    </font>
    <font>
      <b/>
      <sz val="11"/>
      <color indexed="8"/>
      <name val="Calibri"/>
      <family val="2"/>
    </font>
    <font>
      <b/>
      <sz val="11"/>
      <color indexed="30"/>
      <name val="Calibri"/>
      <family val="2"/>
    </font>
    <font>
      <b/>
      <u val="single"/>
      <sz val="11"/>
      <color indexed="30"/>
      <name val="Calibri"/>
      <family val="2"/>
    </font>
    <font>
      <sz val="10"/>
      <color indexed="8"/>
      <name val="Arial"/>
      <family val="2"/>
    </font>
    <font>
      <sz val="8"/>
      <name val="Helvetica"/>
      <family val="2"/>
    </font>
    <font>
      <b/>
      <sz val="10"/>
      <name val="MS Sans Serif"/>
      <family val="2"/>
    </font>
    <font>
      <sz val="10"/>
      <name val="Times New Roman"/>
      <family val="1"/>
    </font>
    <font>
      <sz val="10"/>
      <name val="MS Sans Serif"/>
      <family val="2"/>
    </font>
    <font>
      <u val="single"/>
      <sz val="11"/>
      <color indexed="8"/>
      <name val="Calibri"/>
      <family val="2"/>
    </font>
    <font>
      <sz val="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b/>
      <sz val="12"/>
      <name val="Calibri"/>
      <family val="2"/>
    </font>
    <font>
      <sz val="11"/>
      <name val="Calibri"/>
      <family val="2"/>
    </font>
    <font>
      <sz val="8"/>
      <color indexed="10"/>
      <name val="Calibri"/>
      <family val="2"/>
    </font>
    <font>
      <sz val="8"/>
      <color indexed="8"/>
      <name val="Calibri"/>
      <family val="2"/>
    </font>
    <font>
      <b/>
      <sz val="12"/>
      <color indexed="8"/>
      <name val="Calibri"/>
      <family val="2"/>
    </font>
    <font>
      <sz val="10"/>
      <name val="Calibri"/>
      <family val="2"/>
    </font>
    <font>
      <sz val="10"/>
      <color indexed="8"/>
      <name val="Calibri"/>
      <family val="2"/>
    </font>
    <font>
      <b/>
      <sz val="10"/>
      <color indexed="8"/>
      <name val="Calibri"/>
      <family val="2"/>
    </font>
    <font>
      <i/>
      <sz val="11"/>
      <color indexed="8"/>
      <name val="Calibri"/>
      <family val="2"/>
    </font>
    <font>
      <i/>
      <sz val="10"/>
      <color indexed="8"/>
      <name val="Calibri"/>
      <family val="2"/>
    </font>
    <font>
      <b/>
      <i/>
      <sz val="10"/>
      <color indexed="8"/>
      <name val="Calibri"/>
      <family val="2"/>
    </font>
    <font>
      <i/>
      <sz val="11"/>
      <color indexed="10"/>
      <name val="Calibri"/>
      <family val="2"/>
    </font>
    <font>
      <i/>
      <sz val="10"/>
      <color indexed="10"/>
      <name val="Calibri"/>
      <family val="2"/>
    </font>
    <font>
      <b/>
      <sz val="10"/>
      <name val="Calibri"/>
      <family val="2"/>
    </font>
    <font>
      <b/>
      <sz val="9"/>
      <color indexed="8"/>
      <name val="Calibri"/>
      <family val="2"/>
    </font>
    <font>
      <b/>
      <sz val="9"/>
      <name val="Calibri"/>
      <family val="2"/>
    </font>
    <font>
      <b/>
      <i/>
      <sz val="9"/>
      <color indexed="8"/>
      <name val="Calibri"/>
      <family val="2"/>
    </font>
    <font>
      <b/>
      <sz val="11"/>
      <color indexed="10"/>
      <name val="Calibri"/>
      <family val="2"/>
    </font>
    <font>
      <b/>
      <sz val="8"/>
      <color indexed="8"/>
      <name val="Calibri"/>
      <family val="2"/>
    </font>
    <font>
      <b/>
      <sz val="11"/>
      <name val="Calibri"/>
      <family val="2"/>
    </font>
    <font>
      <b/>
      <i/>
      <sz val="9"/>
      <name val="Calibri"/>
      <family val="2"/>
    </font>
    <font>
      <i/>
      <sz val="11"/>
      <name val="Calibri"/>
      <family val="2"/>
    </font>
    <font>
      <b/>
      <i/>
      <sz val="12"/>
      <color indexed="10"/>
      <name val="Calibri"/>
      <family val="2"/>
    </font>
    <font>
      <b/>
      <u val="single"/>
      <sz val="11"/>
      <color indexed="8"/>
      <name val="Calibri"/>
      <family val="2"/>
    </font>
    <font>
      <sz val="11"/>
      <color indexed="30"/>
      <name val="Calibri"/>
      <family val="2"/>
    </font>
    <font>
      <b/>
      <i/>
      <sz val="11"/>
      <name val="Calibri"/>
      <family val="2"/>
    </font>
    <font>
      <b/>
      <sz val="8"/>
      <color indexed="10"/>
      <name val="Calibri"/>
      <family val="2"/>
    </font>
    <font>
      <b/>
      <sz val="8"/>
      <color indexed="30"/>
      <name val="Calibri"/>
      <family val="2"/>
    </font>
    <font>
      <sz val="12"/>
      <color indexed="10"/>
      <name val="Calibri"/>
      <family val="2"/>
    </font>
    <font>
      <b/>
      <sz val="8"/>
      <color indexed="36"/>
      <name val="Calibri"/>
      <family val="2"/>
    </font>
    <font>
      <sz val="10"/>
      <color indexed="10"/>
      <name val="Calibri"/>
      <family val="2"/>
    </font>
    <font>
      <sz val="11"/>
      <color indexed="36"/>
      <name val="Calibri"/>
      <family val="2"/>
    </font>
    <font>
      <sz val="10"/>
      <color indexed="36"/>
      <name val="Calibri"/>
      <family val="2"/>
    </font>
    <font>
      <b/>
      <sz val="10"/>
      <color indexed="36"/>
      <name val="Calibri"/>
      <family val="2"/>
    </font>
    <font>
      <b/>
      <sz val="11"/>
      <color indexed="17"/>
      <name val="Calibri"/>
      <family val="2"/>
    </font>
    <font>
      <b/>
      <sz val="10"/>
      <color indexed="10"/>
      <name val="Calibri"/>
      <family val="2"/>
    </font>
    <font>
      <b/>
      <sz val="12"/>
      <color indexed="10"/>
      <name val="Calibri"/>
      <family val="2"/>
    </font>
    <font>
      <sz val="8"/>
      <color indexed="60"/>
      <name val="Calibri"/>
      <family val="2"/>
    </font>
    <font>
      <b/>
      <sz val="8"/>
      <name val="Calibri"/>
      <family val="2"/>
    </font>
    <font>
      <b/>
      <sz val="8"/>
      <color indexed="60"/>
      <name val="Calibri"/>
      <family val="2"/>
    </font>
    <font>
      <sz val="11"/>
      <color indexed="56"/>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rgb="FFFF0000"/>
      <name val="Calibri"/>
      <family val="2"/>
    </font>
    <font>
      <sz val="8"/>
      <color theme="1"/>
      <name val="Calibri"/>
      <family val="2"/>
    </font>
    <font>
      <b/>
      <sz val="12"/>
      <color theme="1"/>
      <name val="Calibri"/>
      <family val="2"/>
    </font>
    <font>
      <sz val="10"/>
      <color theme="1"/>
      <name val="Calibri"/>
      <family val="2"/>
    </font>
    <font>
      <b/>
      <sz val="10"/>
      <color theme="1"/>
      <name val="Calibri"/>
      <family val="2"/>
    </font>
    <font>
      <i/>
      <sz val="11"/>
      <color theme="1"/>
      <name val="Calibri"/>
      <family val="2"/>
    </font>
    <font>
      <i/>
      <sz val="10"/>
      <color theme="1"/>
      <name val="Calibri"/>
      <family val="2"/>
    </font>
    <font>
      <b/>
      <i/>
      <sz val="10"/>
      <color theme="1"/>
      <name val="Calibri"/>
      <family val="2"/>
    </font>
    <font>
      <i/>
      <sz val="11"/>
      <color rgb="FFFF0000"/>
      <name val="Calibri"/>
      <family val="2"/>
    </font>
    <font>
      <i/>
      <sz val="10"/>
      <color rgb="FFFF0000"/>
      <name val="Calibri"/>
      <family val="2"/>
    </font>
    <font>
      <b/>
      <sz val="9"/>
      <color theme="1"/>
      <name val="Calibri"/>
      <family val="2"/>
    </font>
    <font>
      <b/>
      <i/>
      <sz val="9"/>
      <color theme="1"/>
      <name val="Calibri"/>
      <family val="2"/>
    </font>
    <font>
      <b/>
      <sz val="11"/>
      <color rgb="FFFF0000"/>
      <name val="Calibri"/>
      <family val="2"/>
    </font>
    <font>
      <b/>
      <sz val="8"/>
      <color theme="1"/>
      <name val="Calibri"/>
      <family val="2"/>
    </font>
    <font>
      <b/>
      <i/>
      <sz val="12"/>
      <color rgb="FFFF0000"/>
      <name val="Calibri"/>
      <family val="2"/>
    </font>
    <font>
      <b/>
      <u val="single"/>
      <sz val="11"/>
      <color theme="1"/>
      <name val="Calibri"/>
      <family val="2"/>
    </font>
    <font>
      <sz val="11"/>
      <color rgb="FF0070C0"/>
      <name val="Calibri"/>
      <family val="2"/>
    </font>
    <font>
      <b/>
      <sz val="11"/>
      <color rgb="FF0070C0"/>
      <name val="Calibri"/>
      <family val="2"/>
    </font>
    <font>
      <b/>
      <sz val="8"/>
      <color rgb="FFFF0000"/>
      <name val="Calibri"/>
      <family val="2"/>
    </font>
    <font>
      <b/>
      <sz val="8"/>
      <color rgb="FF0070C0"/>
      <name val="Calibri"/>
      <family val="2"/>
    </font>
    <font>
      <sz val="12"/>
      <color rgb="FFFF0000"/>
      <name val="Calibri"/>
      <family val="2"/>
    </font>
    <font>
      <b/>
      <sz val="8"/>
      <color rgb="FF7030A0"/>
      <name val="Calibri"/>
      <family val="2"/>
    </font>
    <font>
      <sz val="10"/>
      <color rgb="FFFF0000"/>
      <name val="Calibri"/>
      <family val="2"/>
    </font>
    <font>
      <sz val="11"/>
      <color rgb="FF7030A0"/>
      <name val="Calibri"/>
      <family val="2"/>
    </font>
    <font>
      <sz val="11"/>
      <color rgb="FFC00000"/>
      <name val="Calibri"/>
      <family val="2"/>
    </font>
    <font>
      <sz val="10"/>
      <color rgb="FF7030A0"/>
      <name val="Calibri"/>
      <family val="2"/>
    </font>
    <font>
      <b/>
      <sz val="10"/>
      <color rgb="FF7030A0"/>
      <name val="Calibri"/>
      <family val="2"/>
    </font>
    <font>
      <sz val="11"/>
      <color rgb="FF00B050"/>
      <name val="Calibri"/>
      <family val="2"/>
    </font>
    <font>
      <b/>
      <sz val="11"/>
      <color rgb="FF00B050"/>
      <name val="Calibri"/>
      <family val="2"/>
    </font>
    <font>
      <b/>
      <sz val="10"/>
      <color rgb="FFFF0000"/>
      <name val="Calibri"/>
      <family val="2"/>
    </font>
    <font>
      <b/>
      <sz val="11"/>
      <color theme="1" tint="0.04998999834060669"/>
      <name val="Calibri"/>
      <family val="2"/>
    </font>
    <font>
      <b/>
      <sz val="12"/>
      <color rgb="FFFF0000"/>
      <name val="Calibri"/>
      <family val="2"/>
    </font>
    <font>
      <sz val="8"/>
      <color rgb="FFC00000"/>
      <name val="Calibri"/>
      <family val="2"/>
    </font>
    <font>
      <b/>
      <sz val="8"/>
      <color rgb="FFC00000"/>
      <name val="Calibri"/>
      <family val="2"/>
    </font>
    <font>
      <sz val="11"/>
      <color rgb="FF1F497D"/>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right/>
      <top/>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style="medium"/>
      <right style="medium"/>
      <top style="medium"/>
      <bottom>
        <color indexed="63"/>
      </bottom>
    </border>
    <border>
      <left/>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0" fillId="20" borderId="1" applyNumberFormat="0" applyFont="0" applyAlignment="0" applyProtection="0"/>
    <xf numFmtId="0" fontId="74" fillId="21" borderId="2" applyNumberFormat="0" applyAlignment="0" applyProtection="0"/>
    <xf numFmtId="0" fontId="7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0" fontId="4"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cellStyleXfs>
  <cellXfs count="340">
    <xf numFmtId="0" fontId="0" fillId="0" borderId="0" xfId="0" applyFont="1" applyAlignment="1">
      <alignment/>
    </xf>
    <xf numFmtId="0" fontId="32" fillId="0" borderId="0" xfId="0" applyFont="1" applyAlignment="1">
      <alignment/>
    </xf>
    <xf numFmtId="3" fontId="0" fillId="0" borderId="0" xfId="0" applyNumberFormat="1" applyAlignment="1">
      <alignment/>
    </xf>
    <xf numFmtId="3" fontId="33" fillId="0" borderId="0" xfId="0" applyNumberFormat="1" applyFont="1" applyAlignment="1">
      <alignment/>
    </xf>
    <xf numFmtId="0" fontId="33" fillId="0" borderId="0" xfId="0" applyFont="1" applyAlignment="1">
      <alignment/>
    </xf>
    <xf numFmtId="3" fontId="91" fillId="0" borderId="0" xfId="0" applyNumberFormat="1" applyFont="1" applyAlignment="1">
      <alignment/>
    </xf>
    <xf numFmtId="3" fontId="92" fillId="0" borderId="0" xfId="0" applyNumberFormat="1" applyFont="1" applyAlignment="1">
      <alignment/>
    </xf>
    <xf numFmtId="0" fontId="93" fillId="0" borderId="0" xfId="0" applyFont="1" applyAlignment="1">
      <alignment/>
    </xf>
    <xf numFmtId="0" fontId="37" fillId="0" borderId="0" xfId="0" applyFont="1" applyAlignment="1">
      <alignment/>
    </xf>
    <xf numFmtId="49" fontId="94" fillId="0" borderId="10" xfId="0" applyNumberFormat="1" applyFont="1" applyBorder="1" applyAlignment="1">
      <alignment/>
    </xf>
    <xf numFmtId="49" fontId="94" fillId="0" borderId="11" xfId="0" applyNumberFormat="1" applyFont="1" applyBorder="1" applyAlignment="1">
      <alignment/>
    </xf>
    <xf numFmtId="3" fontId="94" fillId="0" borderId="12" xfId="0" applyNumberFormat="1" applyFont="1" applyBorder="1" applyAlignment="1">
      <alignment/>
    </xf>
    <xf numFmtId="3" fontId="94" fillId="0" borderId="10" xfId="0" applyNumberFormat="1" applyFont="1" applyBorder="1" applyAlignment="1">
      <alignment/>
    </xf>
    <xf numFmtId="49" fontId="94" fillId="0" borderId="11" xfId="0" applyNumberFormat="1" applyFont="1" applyFill="1" applyBorder="1" applyAlignment="1">
      <alignment/>
    </xf>
    <xf numFmtId="3" fontId="94" fillId="0" borderId="10" xfId="0" applyNumberFormat="1" applyFont="1" applyFill="1" applyBorder="1" applyAlignment="1">
      <alignment/>
    </xf>
    <xf numFmtId="0" fontId="0" fillId="0" borderId="0" xfId="0" applyFill="1" applyAlignment="1">
      <alignment/>
    </xf>
    <xf numFmtId="0" fontId="88" fillId="0" borderId="0" xfId="0" applyFont="1" applyAlignment="1">
      <alignment/>
    </xf>
    <xf numFmtId="0" fontId="0" fillId="0" borderId="13" xfId="0" applyBorder="1" applyAlignment="1">
      <alignment/>
    </xf>
    <xf numFmtId="0" fontId="94" fillId="0" borderId="10" xfId="0" applyFont="1" applyBorder="1" applyAlignment="1">
      <alignment/>
    </xf>
    <xf numFmtId="49" fontId="94" fillId="0" borderId="14" xfId="0" applyNumberFormat="1" applyFont="1" applyBorder="1" applyAlignment="1">
      <alignment/>
    </xf>
    <xf numFmtId="49" fontId="95" fillId="0" borderId="15" xfId="0" applyNumberFormat="1" applyFont="1" applyBorder="1" applyAlignment="1">
      <alignment/>
    </xf>
    <xf numFmtId="3" fontId="95" fillId="0" borderId="14" xfId="0" applyNumberFormat="1" applyFont="1" applyBorder="1" applyAlignment="1">
      <alignment/>
    </xf>
    <xf numFmtId="3" fontId="95" fillId="0" borderId="16" xfId="0" applyNumberFormat="1" applyFont="1" applyBorder="1" applyAlignment="1">
      <alignment/>
    </xf>
    <xf numFmtId="3" fontId="88" fillId="0" borderId="0" xfId="0" applyNumberFormat="1" applyFont="1" applyAlignment="1">
      <alignment/>
    </xf>
    <xf numFmtId="0" fontId="88" fillId="0" borderId="0" xfId="0" applyFont="1" applyAlignment="1" quotePrefix="1">
      <alignment/>
    </xf>
    <xf numFmtId="0" fontId="88" fillId="0" borderId="0" xfId="0" applyFont="1" applyFill="1" applyAlignment="1">
      <alignment/>
    </xf>
    <xf numFmtId="3" fontId="95" fillId="33" borderId="12" xfId="0" applyNumberFormat="1" applyFont="1" applyFill="1" applyBorder="1" applyAlignment="1">
      <alignment/>
    </xf>
    <xf numFmtId="0" fontId="95" fillId="33" borderId="12" xfId="0" applyFont="1" applyFill="1" applyBorder="1" applyAlignment="1">
      <alignment/>
    </xf>
    <xf numFmtId="3" fontId="95" fillId="33" borderId="16" xfId="0" applyNumberFormat="1" applyFont="1" applyFill="1" applyBorder="1" applyAlignment="1">
      <alignment/>
    </xf>
    <xf numFmtId="3" fontId="95" fillId="33" borderId="10" xfId="0" applyNumberFormat="1" applyFont="1" applyFill="1" applyBorder="1" applyAlignment="1">
      <alignment/>
    </xf>
    <xf numFmtId="0" fontId="95" fillId="33" borderId="10" xfId="0" applyFont="1" applyFill="1" applyBorder="1" applyAlignment="1">
      <alignment/>
    </xf>
    <xf numFmtId="3" fontId="95" fillId="33" borderId="14" xfId="0" applyNumberFormat="1" applyFont="1" applyFill="1" applyBorder="1" applyAlignment="1">
      <alignment/>
    </xf>
    <xf numFmtId="3" fontId="95" fillId="33" borderId="11" xfId="0" applyNumberFormat="1" applyFont="1" applyFill="1" applyBorder="1" applyAlignment="1">
      <alignment/>
    </xf>
    <xf numFmtId="0" fontId="95" fillId="33" borderId="11" xfId="0" applyFont="1" applyFill="1" applyBorder="1" applyAlignment="1">
      <alignment/>
    </xf>
    <xf numFmtId="0" fontId="96" fillId="0" borderId="0" xfId="0" applyFont="1" applyAlignment="1">
      <alignment/>
    </xf>
    <xf numFmtId="166" fontId="97" fillId="0" borderId="17" xfId="0" applyNumberFormat="1" applyFont="1" applyBorder="1" applyAlignment="1">
      <alignment/>
    </xf>
    <xf numFmtId="166" fontId="97" fillId="0" borderId="12" xfId="0" applyNumberFormat="1" applyFont="1" applyBorder="1" applyAlignment="1">
      <alignment/>
    </xf>
    <xf numFmtId="166" fontId="97" fillId="0" borderId="12" xfId="0" applyNumberFormat="1" applyFont="1" applyFill="1" applyBorder="1" applyAlignment="1">
      <alignment/>
    </xf>
    <xf numFmtId="0" fontId="97" fillId="0" borderId="12" xfId="0" applyFont="1" applyBorder="1" applyAlignment="1">
      <alignment/>
    </xf>
    <xf numFmtId="3" fontId="98" fillId="0" borderId="16" xfId="0" applyNumberFormat="1" applyFont="1" applyBorder="1" applyAlignment="1">
      <alignment/>
    </xf>
    <xf numFmtId="0" fontId="3" fillId="0" borderId="0" xfId="0" applyFont="1" applyAlignment="1">
      <alignment/>
    </xf>
    <xf numFmtId="0" fontId="4" fillId="0" borderId="0" xfId="0" applyFont="1" applyAlignment="1">
      <alignment/>
    </xf>
    <xf numFmtId="0" fontId="0" fillId="0" borderId="18" xfId="0" applyBorder="1" applyAlignment="1">
      <alignment/>
    </xf>
    <xf numFmtId="14" fontId="0" fillId="0" borderId="0" xfId="0" applyNumberFormat="1" applyAlignment="1">
      <alignment horizontal="left"/>
    </xf>
    <xf numFmtId="0" fontId="90" fillId="0" borderId="0" xfId="0" applyFont="1" applyAlignment="1">
      <alignment/>
    </xf>
    <xf numFmtId="0" fontId="99" fillId="0" borderId="0" xfId="0" applyFont="1" applyAlignment="1">
      <alignment/>
    </xf>
    <xf numFmtId="166" fontId="100" fillId="0" borderId="0" xfId="0" applyNumberFormat="1" applyFont="1" applyBorder="1" applyAlignment="1">
      <alignment/>
    </xf>
    <xf numFmtId="3" fontId="37" fillId="0" borderId="0" xfId="0" applyNumberFormat="1" applyFont="1" applyFill="1" applyAlignment="1">
      <alignment/>
    </xf>
    <xf numFmtId="3" fontId="37" fillId="0" borderId="0" xfId="0" applyNumberFormat="1" applyFont="1" applyAlignment="1">
      <alignment/>
    </xf>
    <xf numFmtId="3" fontId="37" fillId="0" borderId="0" xfId="0" applyNumberFormat="1" applyFont="1" applyBorder="1" applyAlignment="1">
      <alignment/>
    </xf>
    <xf numFmtId="3" fontId="45" fillId="0" borderId="14" xfId="0" applyNumberFormat="1" applyFont="1" applyBorder="1" applyAlignment="1">
      <alignment/>
    </xf>
    <xf numFmtId="0" fontId="101" fillId="0" borderId="19" xfId="0" applyFont="1" applyBorder="1" applyAlignment="1">
      <alignment horizontal="center" vertical="top" wrapText="1"/>
    </xf>
    <xf numFmtId="0" fontId="101" fillId="33" borderId="20" xfId="0" applyFont="1" applyFill="1" applyBorder="1" applyAlignment="1">
      <alignment horizontal="center" vertical="top" wrapText="1"/>
    </xf>
    <xf numFmtId="0" fontId="47" fillId="0" borderId="19" xfId="0" applyFont="1" applyBorder="1" applyAlignment="1">
      <alignment horizontal="center" vertical="top" wrapText="1"/>
    </xf>
    <xf numFmtId="49" fontId="101" fillId="0" borderId="19" xfId="0" applyNumberFormat="1" applyFont="1" applyBorder="1" applyAlignment="1">
      <alignment vertical="top"/>
    </xf>
    <xf numFmtId="49" fontId="101" fillId="0" borderId="21" xfId="0" applyNumberFormat="1" applyFont="1" applyBorder="1" applyAlignment="1">
      <alignment vertical="top"/>
    </xf>
    <xf numFmtId="0" fontId="102" fillId="0" borderId="20" xfId="0" applyFont="1" applyBorder="1" applyAlignment="1">
      <alignment horizontal="center" wrapText="1"/>
    </xf>
    <xf numFmtId="3" fontId="103" fillId="0" borderId="0" xfId="0" applyNumberFormat="1"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3" fontId="0" fillId="0" borderId="0" xfId="0" applyNumberFormat="1" applyBorder="1" applyAlignment="1">
      <alignment/>
    </xf>
    <xf numFmtId="3" fontId="0" fillId="0" borderId="11" xfId="0" applyNumberFormat="1" applyBorder="1" applyAlignment="1">
      <alignment/>
    </xf>
    <xf numFmtId="0" fontId="0" fillId="0" borderId="14" xfId="0" applyBorder="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22" xfId="0" applyBorder="1" applyAlignment="1">
      <alignment/>
    </xf>
    <xf numFmtId="3" fontId="99" fillId="0" borderId="0" xfId="0" applyNumberFormat="1" applyFont="1" applyBorder="1" applyAlignment="1">
      <alignment/>
    </xf>
    <xf numFmtId="3" fontId="92" fillId="0" borderId="0" xfId="0" applyNumberFormat="1" applyFont="1" applyFill="1" applyBorder="1" applyAlignment="1">
      <alignment/>
    </xf>
    <xf numFmtId="3" fontId="14" fillId="0" borderId="0" xfId="0" applyNumberFormat="1" applyFont="1" applyFill="1" applyBorder="1" applyAlignment="1">
      <alignment/>
    </xf>
    <xf numFmtId="0" fontId="92" fillId="0" borderId="0" xfId="0" applyFont="1" applyFill="1" applyBorder="1" applyAlignment="1">
      <alignment/>
    </xf>
    <xf numFmtId="3" fontId="104" fillId="0" borderId="0" xfId="0" applyNumberFormat="1" applyFont="1" applyFill="1" applyBorder="1" applyAlignment="1">
      <alignment/>
    </xf>
    <xf numFmtId="3" fontId="96" fillId="0" borderId="0" xfId="0" applyNumberFormat="1" applyFont="1" applyAlignment="1">
      <alignment/>
    </xf>
    <xf numFmtId="3" fontId="90" fillId="0" borderId="0" xfId="0" applyNumberFormat="1" applyFont="1" applyAlignment="1">
      <alignment/>
    </xf>
    <xf numFmtId="0" fontId="0" fillId="0" borderId="0" xfId="0" applyAlignment="1">
      <alignment wrapText="1"/>
    </xf>
    <xf numFmtId="0" fontId="102" fillId="0" borderId="0" xfId="0" applyFont="1" applyBorder="1" applyAlignment="1">
      <alignment horizontal="center" wrapText="1"/>
    </xf>
    <xf numFmtId="0" fontId="47" fillId="33" borderId="20" xfId="0" applyFont="1" applyFill="1" applyBorder="1" applyAlignment="1">
      <alignment horizontal="center" vertical="top" wrapText="1"/>
    </xf>
    <xf numFmtId="3" fontId="45" fillId="33" borderId="11" xfId="0" applyNumberFormat="1" applyFont="1" applyFill="1" applyBorder="1" applyAlignment="1">
      <alignment/>
    </xf>
    <xf numFmtId="0" fontId="45" fillId="33" borderId="11" xfId="0" applyFont="1" applyFill="1" applyBorder="1" applyAlignment="1">
      <alignment/>
    </xf>
    <xf numFmtId="3" fontId="45" fillId="33" borderId="16" xfId="0" applyNumberFormat="1" applyFont="1" applyFill="1" applyBorder="1" applyAlignment="1">
      <alignment/>
    </xf>
    <xf numFmtId="0" fontId="51" fillId="0" borderId="0" xfId="0" applyFont="1" applyFill="1" applyAlignment="1">
      <alignment/>
    </xf>
    <xf numFmtId="3" fontId="51" fillId="0" borderId="0" xfId="0" applyNumberFormat="1" applyFont="1" applyAlignment="1">
      <alignment/>
    </xf>
    <xf numFmtId="3" fontId="33" fillId="0" borderId="0" xfId="0" applyNumberFormat="1" applyFont="1" applyFill="1" applyAlignment="1">
      <alignment/>
    </xf>
    <xf numFmtId="0" fontId="33" fillId="0" borderId="0" xfId="0" applyFont="1" applyFill="1" applyAlignment="1">
      <alignment/>
    </xf>
    <xf numFmtId="3" fontId="103" fillId="0" borderId="0" xfId="0" applyNumberFormat="1" applyFont="1" applyFill="1" applyBorder="1" applyAlignment="1">
      <alignment/>
    </xf>
    <xf numFmtId="3" fontId="51" fillId="0" borderId="11" xfId="0" applyNumberFormat="1" applyFont="1" applyBorder="1" applyAlignment="1">
      <alignment/>
    </xf>
    <xf numFmtId="3" fontId="37" fillId="0" borderId="10" xfId="0" applyNumberFormat="1" applyFont="1" applyFill="1" applyBorder="1" applyAlignment="1">
      <alignment/>
    </xf>
    <xf numFmtId="3" fontId="37" fillId="0" borderId="10" xfId="0" applyNumberFormat="1" applyFont="1" applyBorder="1" applyAlignment="1">
      <alignment/>
    </xf>
    <xf numFmtId="0" fontId="37" fillId="0" borderId="10" xfId="0" applyFont="1" applyBorder="1" applyAlignment="1">
      <alignment/>
    </xf>
    <xf numFmtId="0" fontId="45" fillId="0" borderId="22" xfId="0" applyFont="1" applyBorder="1" applyAlignment="1">
      <alignment horizontal="center" wrapText="1"/>
    </xf>
    <xf numFmtId="0" fontId="45" fillId="0" borderId="14" xfId="0" applyFont="1" applyBorder="1" applyAlignment="1">
      <alignment horizontal="center" wrapText="1"/>
    </xf>
    <xf numFmtId="0" fontId="0" fillId="0" borderId="0" xfId="0" applyAlignment="1">
      <alignment wrapText="1"/>
    </xf>
    <xf numFmtId="4" fontId="51" fillId="0" borderId="15" xfId="0" applyNumberFormat="1" applyFont="1" applyBorder="1" applyAlignment="1">
      <alignment/>
    </xf>
    <xf numFmtId="0" fontId="52" fillId="0" borderId="0" xfId="0" applyFont="1" applyBorder="1" applyAlignment="1">
      <alignment horizontal="center" wrapText="1"/>
    </xf>
    <xf numFmtId="0" fontId="47" fillId="0" borderId="20" xfId="0" applyFont="1" applyBorder="1" applyAlignment="1">
      <alignment horizontal="center" vertical="top" wrapText="1"/>
    </xf>
    <xf numFmtId="3" fontId="37" fillId="0" borderId="12" xfId="0" applyNumberFormat="1" applyFont="1" applyFill="1" applyBorder="1" applyAlignment="1">
      <alignment/>
    </xf>
    <xf numFmtId="3" fontId="37" fillId="0" borderId="12" xfId="0" applyNumberFormat="1" applyFont="1" applyBorder="1" applyAlignment="1">
      <alignment/>
    </xf>
    <xf numFmtId="0" fontId="37" fillId="0" borderId="12" xfId="0" applyFont="1" applyBorder="1" applyAlignment="1">
      <alignment/>
    </xf>
    <xf numFmtId="3" fontId="45" fillId="0" borderId="16" xfId="0" applyNumberFormat="1" applyFont="1" applyBorder="1" applyAlignment="1">
      <alignment/>
    </xf>
    <xf numFmtId="0" fontId="53" fillId="0" borderId="0" xfId="0" applyFont="1" applyAlignment="1">
      <alignment/>
    </xf>
    <xf numFmtId="3" fontId="45" fillId="0" borderId="14" xfId="0" applyNumberFormat="1" applyFont="1" applyFill="1" applyBorder="1" applyAlignment="1">
      <alignment/>
    </xf>
    <xf numFmtId="166" fontId="105" fillId="0" borderId="0"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90" fillId="0" borderId="0" xfId="0" applyNumberFormat="1" applyFont="1" applyBorder="1" applyAlignment="1" applyProtection="1">
      <alignment/>
      <protection locked="0"/>
    </xf>
    <xf numFmtId="3" fontId="9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3" fontId="0" fillId="0" borderId="0" xfId="0" applyNumberFormat="1" applyAlignment="1" applyProtection="1">
      <alignment/>
      <protection locked="0"/>
    </xf>
    <xf numFmtId="0" fontId="106" fillId="0" borderId="19" xfId="0" applyFont="1" applyBorder="1" applyAlignment="1" applyProtection="1">
      <alignment wrapText="1"/>
      <protection/>
    </xf>
    <xf numFmtId="0" fontId="0" fillId="0" borderId="18" xfId="0" applyBorder="1" applyAlignment="1" applyProtection="1">
      <alignment/>
      <protection/>
    </xf>
    <xf numFmtId="0" fontId="0" fillId="0" borderId="10" xfId="0" applyBorder="1" applyAlignment="1" applyProtection="1">
      <alignment/>
      <protection/>
    </xf>
    <xf numFmtId="3" fontId="0" fillId="0" borderId="0" xfId="0" applyNumberFormat="1" applyBorder="1" applyAlignment="1" applyProtection="1">
      <alignment/>
      <protection/>
    </xf>
    <xf numFmtId="0" fontId="0" fillId="0" borderId="0" xfId="0" applyBorder="1" applyAlignment="1" applyProtection="1">
      <alignment/>
      <protection/>
    </xf>
    <xf numFmtId="3" fontId="107" fillId="0" borderId="0" xfId="0" applyNumberFormat="1" applyFont="1" applyBorder="1" applyAlignment="1" applyProtection="1">
      <alignment/>
      <protection/>
    </xf>
    <xf numFmtId="0" fontId="107" fillId="0" borderId="0" xfId="0" applyFont="1" applyBorder="1" applyAlignment="1" applyProtection="1">
      <alignment/>
      <protection/>
    </xf>
    <xf numFmtId="0" fontId="92" fillId="0" borderId="0" xfId="0" applyFont="1" applyBorder="1" applyAlignment="1" applyProtection="1">
      <alignment/>
      <protection/>
    </xf>
    <xf numFmtId="0" fontId="88" fillId="10" borderId="14" xfId="0" applyFont="1" applyFill="1" applyBorder="1" applyAlignment="1" applyProtection="1">
      <alignment/>
      <protection/>
    </xf>
    <xf numFmtId="3" fontId="88" fillId="10" borderId="13" xfId="0" applyNumberFormat="1" applyFont="1" applyFill="1" applyBorder="1" applyAlignment="1" applyProtection="1">
      <alignment/>
      <protection/>
    </xf>
    <xf numFmtId="3" fontId="108" fillId="10" borderId="13" xfId="0" applyNumberFormat="1" applyFont="1" applyFill="1" applyBorder="1" applyAlignment="1" applyProtection="1">
      <alignment/>
      <protection/>
    </xf>
    <xf numFmtId="0" fontId="0" fillId="0" borderId="0" xfId="0" applyAlignment="1" applyProtection="1">
      <alignment/>
      <protection/>
    </xf>
    <xf numFmtId="0" fontId="0" fillId="0" borderId="10" xfId="0" applyFill="1" applyBorder="1" applyAlignment="1" applyProtection="1">
      <alignment/>
      <protection/>
    </xf>
    <xf numFmtId="3" fontId="0" fillId="0" borderId="0" xfId="0" applyNumberFormat="1" applyFill="1" applyBorder="1" applyAlignment="1" applyProtection="1">
      <alignment/>
      <protection/>
    </xf>
    <xf numFmtId="0" fontId="0" fillId="0" borderId="0" xfId="0" applyFill="1" applyBorder="1" applyAlignment="1" applyProtection="1">
      <alignment/>
      <protection/>
    </xf>
    <xf numFmtId="3" fontId="88" fillId="0" borderId="0" xfId="0" applyNumberFormat="1" applyFont="1" applyFill="1" applyBorder="1" applyAlignment="1" applyProtection="1">
      <alignment/>
      <protection/>
    </xf>
    <xf numFmtId="0" fontId="88" fillId="34" borderId="14" xfId="0" applyFont="1" applyFill="1" applyBorder="1" applyAlignment="1" applyProtection="1">
      <alignment/>
      <protection/>
    </xf>
    <xf numFmtId="3" fontId="88" fillId="34" borderId="13" xfId="0" applyNumberFormat="1" applyFont="1" applyFill="1" applyBorder="1" applyAlignment="1" applyProtection="1">
      <alignment/>
      <protection/>
    </xf>
    <xf numFmtId="3" fontId="0" fillId="0" borderId="0" xfId="0" applyNumberFormat="1" applyAlignment="1" applyProtection="1">
      <alignment/>
      <protection/>
    </xf>
    <xf numFmtId="0" fontId="88" fillId="10" borderId="10" xfId="0" applyFont="1" applyFill="1" applyBorder="1" applyAlignment="1" applyProtection="1">
      <alignment/>
      <protection/>
    </xf>
    <xf numFmtId="3" fontId="88" fillId="10" borderId="0" xfId="0" applyNumberFormat="1" applyFont="1" applyFill="1" applyBorder="1" applyAlignment="1" applyProtection="1">
      <alignment/>
      <protection/>
    </xf>
    <xf numFmtId="0" fontId="88" fillId="34" borderId="10" xfId="0" applyFont="1" applyFill="1" applyBorder="1" applyAlignment="1" applyProtection="1">
      <alignment/>
      <protection/>
    </xf>
    <xf numFmtId="3" fontId="88" fillId="34" borderId="0" xfId="0" applyNumberFormat="1" applyFont="1" applyFill="1" applyBorder="1" applyAlignment="1" applyProtection="1">
      <alignment/>
      <protection/>
    </xf>
    <xf numFmtId="0" fontId="0" fillId="35" borderId="10" xfId="0" applyFill="1" applyBorder="1" applyAlignment="1" applyProtection="1">
      <alignment/>
      <protection/>
    </xf>
    <xf numFmtId="3" fontId="0" fillId="35" borderId="0" xfId="0" applyNumberFormat="1" applyFill="1" applyBorder="1" applyAlignment="1" applyProtection="1">
      <alignment/>
      <protection/>
    </xf>
    <xf numFmtId="0" fontId="0" fillId="36" borderId="10" xfId="0" applyFill="1" applyBorder="1" applyAlignment="1" applyProtection="1">
      <alignment/>
      <protection/>
    </xf>
    <xf numFmtId="3" fontId="0" fillId="36" borderId="0" xfId="0" applyNumberFormat="1" applyFill="1" applyBorder="1" applyAlignment="1" applyProtection="1">
      <alignment/>
      <protection/>
    </xf>
    <xf numFmtId="3" fontId="88" fillId="36" borderId="0" xfId="0" applyNumberFormat="1" applyFont="1" applyFill="1" applyBorder="1" applyAlignment="1" applyProtection="1">
      <alignment/>
      <protection/>
    </xf>
    <xf numFmtId="0" fontId="53" fillId="0" borderId="22" xfId="0" applyFont="1" applyBorder="1" applyAlignment="1" applyProtection="1">
      <alignment/>
      <protection/>
    </xf>
    <xf numFmtId="0" fontId="33" fillId="0" borderId="23" xfId="0" applyFont="1" applyBorder="1" applyAlignment="1" applyProtection="1">
      <alignment/>
      <protection/>
    </xf>
    <xf numFmtId="3" fontId="53" fillId="0" borderId="23" xfId="0" applyNumberFormat="1" applyFont="1" applyBorder="1" applyAlignment="1" applyProtection="1">
      <alignment/>
      <protection/>
    </xf>
    <xf numFmtId="0" fontId="53" fillId="0" borderId="10" xfId="0" applyFont="1" applyBorder="1" applyAlignment="1" applyProtection="1">
      <alignment/>
      <protection/>
    </xf>
    <xf numFmtId="0" fontId="33" fillId="0" borderId="0" xfId="0" applyFont="1" applyBorder="1" applyAlignment="1" applyProtection="1">
      <alignment/>
      <protection/>
    </xf>
    <xf numFmtId="3" fontId="53" fillId="0" borderId="0" xfId="0" applyNumberFormat="1" applyFont="1" applyBorder="1" applyAlignment="1" applyProtection="1">
      <alignment/>
      <protection/>
    </xf>
    <xf numFmtId="0" fontId="57" fillId="0" borderId="14" xfId="0" applyFont="1" applyBorder="1" applyAlignment="1" applyProtection="1">
      <alignment/>
      <protection/>
    </xf>
    <xf numFmtId="0" fontId="51" fillId="0" borderId="13" xfId="0" applyFont="1" applyBorder="1" applyAlignment="1" applyProtection="1">
      <alignment/>
      <protection/>
    </xf>
    <xf numFmtId="3" fontId="51" fillId="0" borderId="13"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23" xfId="0" applyBorder="1" applyAlignment="1" applyProtection="1">
      <alignment/>
      <protection locked="0"/>
    </xf>
    <xf numFmtId="0" fontId="0" fillId="0" borderId="10" xfId="0" applyBorder="1" applyAlignment="1" applyProtection="1">
      <alignment/>
      <protection locked="0"/>
    </xf>
    <xf numFmtId="3" fontId="92"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3" fontId="104" fillId="0" borderId="0" xfId="0" applyNumberFormat="1" applyFont="1" applyFill="1" applyBorder="1" applyAlignment="1" applyProtection="1">
      <alignment/>
      <protection locked="0"/>
    </xf>
    <xf numFmtId="3" fontId="109" fillId="0" borderId="0" xfId="0" applyNumberFormat="1" applyFont="1" applyFill="1" applyBorder="1" applyAlignment="1" applyProtection="1">
      <alignment/>
      <protection locked="0"/>
    </xf>
    <xf numFmtId="4" fontId="0" fillId="0" borderId="0" xfId="0" applyNumberFormat="1" applyAlignment="1" applyProtection="1">
      <alignment/>
      <protection locked="0"/>
    </xf>
    <xf numFmtId="0" fontId="0" fillId="0" borderId="0" xfId="0" applyFill="1" applyAlignment="1" applyProtection="1">
      <alignment/>
      <protection locked="0"/>
    </xf>
    <xf numFmtId="3" fontId="110" fillId="0" borderId="0" xfId="0" applyNumberFormat="1" applyFont="1" applyFill="1" applyBorder="1" applyAlignment="1" applyProtection="1">
      <alignment/>
      <protection locked="0"/>
    </xf>
    <xf numFmtId="3" fontId="110" fillId="0" borderId="0" xfId="0" applyNumberFormat="1" applyFont="1" applyFill="1" applyBorder="1" applyAlignment="1" applyProtection="1">
      <alignment horizontal="right"/>
      <protection locked="0"/>
    </xf>
    <xf numFmtId="0" fontId="0" fillId="0" borderId="0" xfId="0" applyFill="1" applyBorder="1" applyAlignment="1" quotePrefix="1">
      <alignment/>
    </xf>
    <xf numFmtId="3" fontId="90" fillId="0" borderId="0" xfId="0" applyNumberFormat="1" applyFont="1" applyBorder="1" applyAlignment="1" applyProtection="1">
      <alignment/>
      <protection/>
    </xf>
    <xf numFmtId="0" fontId="90" fillId="0" borderId="0" xfId="0" applyFont="1" applyBorder="1" applyAlignment="1" applyProtection="1">
      <alignment/>
      <protection/>
    </xf>
    <xf numFmtId="185" fontId="111" fillId="0" borderId="24" xfId="0" applyNumberFormat="1" applyFont="1" applyBorder="1" applyAlignment="1" applyProtection="1">
      <alignment horizontal="center"/>
      <protection locked="0"/>
    </xf>
    <xf numFmtId="3" fontId="0" fillId="0" borderId="0" xfId="0" applyNumberFormat="1" applyFont="1" applyFill="1" applyBorder="1" applyAlignment="1" applyProtection="1">
      <alignment/>
      <protection/>
    </xf>
    <xf numFmtId="3" fontId="112" fillId="0" borderId="0" xfId="0" applyNumberFormat="1" applyFont="1" applyFill="1" applyBorder="1" applyAlignment="1" applyProtection="1">
      <alignment/>
      <protection locked="0"/>
    </xf>
    <xf numFmtId="3" fontId="112" fillId="0" borderId="0" xfId="0" applyNumberFormat="1" applyFont="1" applyFill="1" applyBorder="1" applyAlignment="1" applyProtection="1">
      <alignment horizontal="right"/>
      <protection locked="0"/>
    </xf>
    <xf numFmtId="0" fontId="45" fillId="0" borderId="22" xfId="0" applyFont="1" applyBorder="1" applyAlignment="1">
      <alignment horizontal="center" wrapText="1"/>
    </xf>
    <xf numFmtId="0" fontId="45" fillId="0" borderId="14" xfId="0" applyFont="1" applyBorder="1" applyAlignment="1">
      <alignment horizontal="center" wrapText="1"/>
    </xf>
    <xf numFmtId="0" fontId="103" fillId="0" borderId="0" xfId="0" applyFont="1" applyFill="1" applyAlignment="1">
      <alignment/>
    </xf>
    <xf numFmtId="0" fontId="113" fillId="0" borderId="11" xfId="0" applyFont="1" applyBorder="1" applyAlignment="1">
      <alignment/>
    </xf>
    <xf numFmtId="0" fontId="114" fillId="0" borderId="10" xfId="0" applyFont="1" applyBorder="1" applyAlignment="1" applyProtection="1">
      <alignment/>
      <protection/>
    </xf>
    <xf numFmtId="0" fontId="114" fillId="0" borderId="0" xfId="0" applyFont="1" applyBorder="1" applyAlignment="1" applyProtection="1">
      <alignment/>
      <protection/>
    </xf>
    <xf numFmtId="3" fontId="114" fillId="0" borderId="0" xfId="0" applyNumberFormat="1" applyFont="1" applyBorder="1" applyAlignment="1" applyProtection="1">
      <alignment/>
      <protection/>
    </xf>
    <xf numFmtId="0" fontId="0" fillId="0" borderId="22" xfId="0" applyBorder="1" applyAlignment="1" applyProtection="1">
      <alignment/>
      <protection/>
    </xf>
    <xf numFmtId="3" fontId="0" fillId="0" borderId="23" xfId="0" applyNumberFormat="1" applyBorder="1" applyAlignment="1" applyProtection="1">
      <alignment/>
      <protection/>
    </xf>
    <xf numFmtId="3" fontId="33" fillId="0" borderId="0" xfId="0" applyNumberFormat="1" applyFont="1" applyBorder="1" applyAlignment="1" applyProtection="1">
      <alignment/>
      <protection/>
    </xf>
    <xf numFmtId="0" fontId="0" fillId="0" borderId="23" xfId="0" applyBorder="1" applyAlignment="1">
      <alignment horizontal="right"/>
    </xf>
    <xf numFmtId="0" fontId="0" fillId="0" borderId="25" xfId="0" applyBorder="1" applyAlignment="1">
      <alignment horizontal="right"/>
    </xf>
    <xf numFmtId="0" fontId="33" fillId="0" borderId="0" xfId="0" applyFont="1" applyAlignment="1">
      <alignment wrapText="1"/>
    </xf>
    <xf numFmtId="0" fontId="9" fillId="0" borderId="10" xfId="51" applyFont="1" applyFill="1" applyBorder="1" applyAlignment="1">
      <alignment horizontal="right" wrapText="1"/>
      <protection/>
    </xf>
    <xf numFmtId="0" fontId="103" fillId="0" borderId="0" xfId="0" applyFont="1" applyFill="1" applyBorder="1" applyAlignment="1">
      <alignment horizontal="left"/>
    </xf>
    <xf numFmtId="0" fontId="90" fillId="0" borderId="0" xfId="0" applyFont="1" applyFill="1" applyBorder="1" applyAlignment="1" applyProtection="1">
      <alignment/>
      <protection locked="0"/>
    </xf>
    <xf numFmtId="3" fontId="90" fillId="0" borderId="0" xfId="0" applyNumberFormat="1" applyFont="1" applyFill="1" applyBorder="1" applyAlignment="1" applyProtection="1">
      <alignment/>
      <protection locked="0"/>
    </xf>
    <xf numFmtId="3" fontId="0" fillId="0" borderId="0" xfId="0" applyNumberFormat="1" applyBorder="1" applyAlignment="1" applyProtection="1">
      <alignment/>
      <protection locked="0"/>
    </xf>
    <xf numFmtId="0" fontId="0" fillId="0" borderId="13" xfId="0" applyBorder="1" applyAlignment="1">
      <alignment wrapText="1"/>
    </xf>
    <xf numFmtId="3" fontId="115" fillId="0" borderId="0" xfId="0" applyNumberFormat="1" applyFont="1" applyAlignment="1" applyProtection="1">
      <alignment/>
      <protection locked="0"/>
    </xf>
    <xf numFmtId="0" fontId="47" fillId="0" borderId="18" xfId="0" applyFont="1" applyBorder="1" applyAlignment="1">
      <alignment horizontal="center" vertical="top" wrapText="1"/>
    </xf>
    <xf numFmtId="3" fontId="37" fillId="0" borderId="11" xfId="0" applyNumberFormat="1" applyFont="1" applyFill="1" applyBorder="1" applyAlignment="1">
      <alignment/>
    </xf>
    <xf numFmtId="0" fontId="37" fillId="0" borderId="11" xfId="0" applyFont="1" applyBorder="1" applyAlignment="1">
      <alignment/>
    </xf>
    <xf numFmtId="3" fontId="45" fillId="0" borderId="15" xfId="0" applyNumberFormat="1" applyFont="1" applyBorder="1" applyAlignment="1">
      <alignment/>
    </xf>
    <xf numFmtId="0" fontId="33" fillId="0" borderId="10" xfId="0" applyFont="1" applyBorder="1" applyAlignment="1" applyProtection="1">
      <alignment/>
      <protection/>
    </xf>
    <xf numFmtId="0" fontId="33" fillId="0" borderId="0" xfId="0" applyFont="1" applyFill="1" applyBorder="1" applyAlignment="1" applyProtection="1">
      <alignment/>
      <protection/>
    </xf>
    <xf numFmtId="3" fontId="51" fillId="10" borderId="0" xfId="0" applyNumberFormat="1" applyFont="1" applyFill="1" applyBorder="1" applyAlignment="1" applyProtection="1">
      <alignment/>
      <protection/>
    </xf>
    <xf numFmtId="3" fontId="37" fillId="0" borderId="11" xfId="0" applyNumberFormat="1" applyFont="1" applyBorder="1" applyAlignment="1">
      <alignment/>
    </xf>
    <xf numFmtId="0" fontId="37" fillId="0" borderId="12" xfId="0" applyFont="1" applyFill="1" applyBorder="1" applyAlignment="1">
      <alignment/>
    </xf>
    <xf numFmtId="3" fontId="45" fillId="0" borderId="16" xfId="0" applyNumberFormat="1" applyFont="1" applyFill="1" applyBorder="1" applyAlignment="1">
      <alignment/>
    </xf>
    <xf numFmtId="0" fontId="114" fillId="0" borderId="0" xfId="0" applyFont="1" applyAlignment="1">
      <alignment/>
    </xf>
    <xf numFmtId="3" fontId="116" fillId="0" borderId="10" xfId="0" applyNumberFormat="1" applyFont="1" applyFill="1" applyBorder="1" applyAlignment="1">
      <alignment/>
    </xf>
    <xf numFmtId="3" fontId="117" fillId="0" borderId="14" xfId="0" applyNumberFormat="1" applyFont="1" applyBorder="1" applyAlignment="1">
      <alignment/>
    </xf>
    <xf numFmtId="3" fontId="33" fillId="0" borderId="0" xfId="0" applyNumberFormat="1" applyFont="1" applyFill="1" applyBorder="1" applyAlignment="1" applyProtection="1">
      <alignment/>
      <protection/>
    </xf>
    <xf numFmtId="3" fontId="115" fillId="0" borderId="0" xfId="0" applyNumberFormat="1" applyFont="1" applyFill="1" applyBorder="1" applyAlignment="1" applyProtection="1">
      <alignment/>
      <protection locked="0"/>
    </xf>
    <xf numFmtId="3" fontId="88" fillId="0" borderId="0" xfId="0" applyNumberFormat="1" applyFont="1" applyFill="1" applyBorder="1" applyAlignment="1" applyProtection="1">
      <alignment/>
      <protection locked="0"/>
    </xf>
    <xf numFmtId="0" fontId="118" fillId="0" borderId="23" xfId="0" applyFont="1" applyBorder="1" applyAlignment="1" applyProtection="1">
      <alignment/>
      <protection locked="0"/>
    </xf>
    <xf numFmtId="0" fontId="118" fillId="0" borderId="25" xfId="0" applyFont="1" applyBorder="1" applyAlignment="1" applyProtection="1">
      <alignment/>
      <protection locked="0"/>
    </xf>
    <xf numFmtId="0" fontId="118" fillId="0" borderId="0" xfId="0" applyFont="1" applyBorder="1" applyAlignment="1" applyProtection="1">
      <alignment horizontal="right"/>
      <protection locked="0"/>
    </xf>
    <xf numFmtId="0" fontId="118" fillId="0" borderId="10" xfId="0" applyFont="1" applyBorder="1" applyAlignment="1" applyProtection="1">
      <alignment/>
      <protection locked="0"/>
    </xf>
    <xf numFmtId="3" fontId="118" fillId="0" borderId="0" xfId="0" applyNumberFormat="1" applyFont="1" applyBorder="1" applyAlignment="1" applyProtection="1">
      <alignment/>
      <protection locked="0"/>
    </xf>
    <xf numFmtId="3" fontId="118" fillId="0" borderId="11" xfId="0" applyNumberFormat="1" applyFont="1" applyBorder="1" applyAlignment="1" applyProtection="1">
      <alignment/>
      <protection locked="0"/>
    </xf>
    <xf numFmtId="0" fontId="118" fillId="0" borderId="14" xfId="0" applyFont="1" applyBorder="1" applyAlignment="1" applyProtection="1">
      <alignment/>
      <protection locked="0"/>
    </xf>
    <xf numFmtId="3" fontId="118" fillId="0" borderId="0" xfId="0" applyNumberFormat="1" applyFont="1" applyFill="1" applyBorder="1" applyAlignment="1" applyProtection="1">
      <alignment/>
      <protection locked="0"/>
    </xf>
    <xf numFmtId="0" fontId="118" fillId="0" borderId="0" xfId="0" applyFont="1" applyFill="1" applyBorder="1" applyAlignment="1" applyProtection="1">
      <alignment/>
      <protection locked="0"/>
    </xf>
    <xf numFmtId="0" fontId="119" fillId="0" borderId="0" xfId="0" applyFont="1" applyFill="1" applyBorder="1" applyAlignment="1" applyProtection="1">
      <alignment/>
      <protection locked="0"/>
    </xf>
    <xf numFmtId="3" fontId="119" fillId="0" borderId="0" xfId="0" applyNumberFormat="1" applyFont="1" applyFill="1" applyBorder="1" applyAlignment="1" applyProtection="1">
      <alignment/>
      <protection locked="0"/>
    </xf>
    <xf numFmtId="3" fontId="119" fillId="0" borderId="0" xfId="0" applyNumberFormat="1" applyFont="1" applyFill="1" applyBorder="1" applyAlignment="1" applyProtection="1">
      <alignment/>
      <protection/>
    </xf>
    <xf numFmtId="3" fontId="116" fillId="0" borderId="12" xfId="0" applyNumberFormat="1" applyFont="1" applyFill="1" applyBorder="1" applyAlignment="1">
      <alignment/>
    </xf>
    <xf numFmtId="0" fontId="119" fillId="0" borderId="22" xfId="0" applyFont="1" applyBorder="1" applyAlignment="1" applyProtection="1">
      <alignment/>
      <protection locked="0"/>
    </xf>
    <xf numFmtId="3" fontId="118" fillId="0" borderId="0" xfId="0" applyNumberFormat="1" applyFont="1" applyBorder="1" applyAlignment="1" applyProtection="1">
      <alignment horizontal="right"/>
      <protection locked="0"/>
    </xf>
    <xf numFmtId="3" fontId="118" fillId="0" borderId="11" xfId="0" applyNumberFormat="1" applyFont="1" applyBorder="1" applyAlignment="1" applyProtection="1">
      <alignment horizontal="right"/>
      <protection locked="0"/>
    </xf>
    <xf numFmtId="3" fontId="118" fillId="0" borderId="13" xfId="0" applyNumberFormat="1" applyFont="1" applyBorder="1" applyAlignment="1" applyProtection="1">
      <alignment/>
      <protection locked="0"/>
    </xf>
    <xf numFmtId="14" fontId="90" fillId="0" borderId="0" xfId="0" applyNumberFormat="1" applyFont="1" applyAlignment="1">
      <alignment horizontal="left"/>
    </xf>
    <xf numFmtId="0" fontId="120" fillId="0" borderId="11" xfId="0" applyFont="1" applyFill="1" applyBorder="1" applyAlignment="1">
      <alignment/>
    </xf>
    <xf numFmtId="3" fontId="94" fillId="0" borderId="17" xfId="0" applyNumberFormat="1" applyFont="1" applyBorder="1" applyAlignment="1">
      <alignment/>
    </xf>
    <xf numFmtId="0" fontId="121" fillId="0" borderId="0" xfId="0" applyFont="1" applyFill="1" applyAlignment="1">
      <alignment/>
    </xf>
    <xf numFmtId="3" fontId="45" fillId="33" borderId="17" xfId="0" applyNumberFormat="1" applyFont="1" applyFill="1" applyBorder="1" applyAlignment="1">
      <alignment/>
    </xf>
    <xf numFmtId="3" fontId="45" fillId="33" borderId="12" xfId="0" applyNumberFormat="1" applyFont="1" applyFill="1" applyBorder="1" applyAlignment="1">
      <alignment/>
    </xf>
    <xf numFmtId="0" fontId="45" fillId="33" borderId="12" xfId="0" applyFont="1" applyFill="1" applyBorder="1" applyAlignment="1">
      <alignment/>
    </xf>
    <xf numFmtId="0" fontId="90" fillId="0" borderId="0" xfId="0" applyFont="1" applyFill="1" applyAlignment="1">
      <alignment/>
    </xf>
    <xf numFmtId="3" fontId="90" fillId="0" borderId="0" xfId="0" applyNumberFormat="1" applyFont="1" applyFill="1" applyAlignment="1">
      <alignment/>
    </xf>
    <xf numFmtId="3" fontId="45" fillId="36" borderId="16" xfId="0" applyNumberFormat="1" applyFont="1" applyFill="1" applyBorder="1" applyAlignment="1">
      <alignment/>
    </xf>
    <xf numFmtId="3" fontId="45" fillId="33" borderId="14" xfId="0" applyNumberFormat="1" applyFont="1" applyFill="1" applyBorder="1" applyAlignment="1">
      <alignment/>
    </xf>
    <xf numFmtId="49" fontId="45" fillId="0" borderId="15" xfId="0" applyNumberFormat="1" applyFont="1" applyBorder="1" applyAlignment="1">
      <alignment/>
    </xf>
    <xf numFmtId="49" fontId="37" fillId="0" borderId="14" xfId="0" applyNumberFormat="1" applyFont="1" applyBorder="1" applyAlignment="1">
      <alignment/>
    </xf>
    <xf numFmtId="0" fontId="37" fillId="33" borderId="10" xfId="0" applyFont="1" applyFill="1" applyBorder="1" applyAlignment="1">
      <alignment/>
    </xf>
    <xf numFmtId="0" fontId="37" fillId="0" borderId="10" xfId="0" applyFont="1" applyFill="1" applyBorder="1" applyAlignment="1">
      <alignment/>
    </xf>
    <xf numFmtId="49" fontId="37" fillId="0" borderId="11" xfId="0" applyNumberFormat="1" applyFont="1" applyBorder="1" applyAlignment="1">
      <alignment/>
    </xf>
    <xf numFmtId="49" fontId="37" fillId="0" borderId="10" xfId="0" applyNumberFormat="1" applyFont="1" applyBorder="1" applyAlignment="1">
      <alignment/>
    </xf>
    <xf numFmtId="9" fontId="0" fillId="0" borderId="0" xfId="52" applyFont="1" applyAlignment="1">
      <alignment/>
    </xf>
    <xf numFmtId="3" fontId="37" fillId="33" borderId="0" xfId="0" applyNumberFormat="1" applyFont="1" applyFill="1" applyAlignment="1">
      <alignment/>
    </xf>
    <xf numFmtId="3" fontId="0" fillId="0" borderId="0" xfId="52" applyNumberFormat="1" applyFont="1" applyAlignment="1">
      <alignment/>
    </xf>
    <xf numFmtId="49" fontId="37" fillId="0" borderId="0" xfId="0" applyNumberFormat="1" applyFont="1" applyBorder="1" applyAlignment="1">
      <alignment/>
    </xf>
    <xf numFmtId="0" fontId="122" fillId="0" borderId="0" xfId="0" applyFont="1" applyAlignment="1">
      <alignment/>
    </xf>
    <xf numFmtId="3" fontId="108" fillId="34" borderId="13" xfId="0" applyNumberFormat="1" applyFont="1" applyFill="1" applyBorder="1" applyAlignment="1" applyProtection="1">
      <alignment/>
      <protection/>
    </xf>
    <xf numFmtId="0" fontId="0" fillId="0" borderId="13" xfId="0" applyBorder="1" applyAlignment="1">
      <alignment wrapText="1"/>
    </xf>
    <xf numFmtId="3" fontId="0" fillId="0" borderId="18" xfId="0" applyNumberFormat="1" applyBorder="1" applyAlignment="1" applyProtection="1">
      <alignment/>
      <protection/>
    </xf>
    <xf numFmtId="3" fontId="0" fillId="0" borderId="0" xfId="0" applyNumberFormat="1" applyFill="1" applyBorder="1" applyAlignment="1" applyProtection="1">
      <alignment/>
      <protection locked="0"/>
    </xf>
    <xf numFmtId="3" fontId="0" fillId="0" borderId="0" xfId="0" applyNumberFormat="1" applyFont="1" applyFill="1" applyBorder="1" applyAlignment="1">
      <alignment/>
    </xf>
    <xf numFmtId="0" fontId="0" fillId="0" borderId="0" xfId="0" applyFont="1" applyFill="1" applyBorder="1" applyAlignment="1">
      <alignment/>
    </xf>
    <xf numFmtId="3" fontId="88" fillId="0" borderId="0" xfId="0" applyNumberFormat="1" applyFont="1" applyFill="1" applyBorder="1" applyAlignment="1">
      <alignment/>
    </xf>
    <xf numFmtId="3" fontId="88" fillId="0" borderId="0" xfId="0" applyNumberFormat="1" applyFont="1" applyFill="1" applyBorder="1" applyAlignment="1" quotePrefix="1">
      <alignment/>
    </xf>
    <xf numFmtId="0" fontId="0" fillId="0" borderId="0" xfId="0" applyFont="1" applyFill="1" applyBorder="1" applyAlignment="1" applyProtection="1">
      <alignment/>
      <protection locked="0"/>
    </xf>
    <xf numFmtId="0" fontId="0" fillId="0" borderId="13" xfId="0" applyBorder="1" applyAlignment="1">
      <alignment wrapText="1"/>
    </xf>
    <xf numFmtId="3" fontId="37" fillId="36" borderId="12" xfId="0" applyNumberFormat="1" applyFont="1" applyFill="1" applyBorder="1" applyAlignment="1">
      <alignment/>
    </xf>
    <xf numFmtId="0" fontId="37" fillId="36" borderId="12" xfId="0" applyFont="1" applyFill="1" applyBorder="1" applyAlignment="1">
      <alignment/>
    </xf>
    <xf numFmtId="3" fontId="51" fillId="34" borderId="13" xfId="0" applyNumberFormat="1" applyFont="1" applyFill="1" applyBorder="1" applyAlignment="1" applyProtection="1">
      <alignment/>
      <protection/>
    </xf>
    <xf numFmtId="0" fontId="107" fillId="0" borderId="0" xfId="0" applyFont="1" applyFill="1" applyBorder="1" applyAlignment="1" applyProtection="1">
      <alignment/>
      <protection locked="0"/>
    </xf>
    <xf numFmtId="9" fontId="90" fillId="0" borderId="0" xfId="52" applyFont="1" applyAlignment="1">
      <alignment/>
    </xf>
    <xf numFmtId="0" fontId="88" fillId="0" borderId="0" xfId="0" applyFont="1" applyFill="1" applyBorder="1" applyAlignment="1">
      <alignment horizontal="right"/>
    </xf>
    <xf numFmtId="0" fontId="0" fillId="0" borderId="0" xfId="0" applyFill="1" applyBorder="1" applyAlignment="1">
      <alignment horizontal="left"/>
    </xf>
    <xf numFmtId="0" fontId="114" fillId="0" borderId="0" xfId="0" applyFont="1" applyFill="1" applyBorder="1" applyAlignment="1" applyProtection="1">
      <alignment/>
      <protection locked="0"/>
    </xf>
    <xf numFmtId="0" fontId="0" fillId="0" borderId="0" xfId="0" applyFont="1" applyFill="1" applyBorder="1" applyAlignment="1">
      <alignment horizontal="left"/>
    </xf>
    <xf numFmtId="0" fontId="88" fillId="0" borderId="0" xfId="0" applyFont="1" applyFill="1" applyBorder="1" applyAlignment="1">
      <alignment horizontal="left"/>
    </xf>
    <xf numFmtId="3" fontId="0" fillId="0" borderId="0" xfId="0" applyNumberFormat="1" applyFont="1" applyFill="1" applyBorder="1" applyAlignment="1" applyProtection="1">
      <alignment/>
      <protection locked="0"/>
    </xf>
    <xf numFmtId="3" fontId="14" fillId="0" borderId="0" xfId="0" applyNumberFormat="1" applyFont="1" applyFill="1" applyBorder="1" applyAlignment="1" applyProtection="1">
      <alignment/>
      <protection locked="0"/>
    </xf>
    <xf numFmtId="3" fontId="123" fillId="0" borderId="0" xfId="0" applyNumberFormat="1" applyFont="1" applyFill="1" applyBorder="1" applyAlignment="1" applyProtection="1">
      <alignment/>
      <protection locked="0"/>
    </xf>
    <xf numFmtId="0" fontId="103" fillId="0" borderId="0" xfId="0" applyFont="1" applyFill="1" applyBorder="1" applyAlignment="1">
      <alignment/>
    </xf>
    <xf numFmtId="3" fontId="90" fillId="0" borderId="0" xfId="0" applyNumberFormat="1" applyFont="1" applyFill="1" applyBorder="1" applyAlignment="1">
      <alignment/>
    </xf>
    <xf numFmtId="3" fontId="107" fillId="0" borderId="0" xfId="0" applyNumberFormat="1" applyFont="1" applyFill="1" applyBorder="1" applyAlignment="1" applyProtection="1">
      <alignment/>
      <protection/>
    </xf>
    <xf numFmtId="3" fontId="70" fillId="0" borderId="0" xfId="0" applyNumberFormat="1" applyFont="1" applyFill="1" applyBorder="1" applyAlignment="1">
      <alignment/>
    </xf>
    <xf numFmtId="3" fontId="14" fillId="0" borderId="0" xfId="0" applyNumberFormat="1" applyFont="1" applyFill="1" applyBorder="1" applyAlignment="1" quotePrefix="1">
      <alignment/>
    </xf>
    <xf numFmtId="3" fontId="92" fillId="0" borderId="0" xfId="0" applyNumberFormat="1" applyFont="1" applyFill="1" applyBorder="1" applyAlignment="1" quotePrefix="1">
      <alignment/>
    </xf>
    <xf numFmtId="0" fontId="88" fillId="0" borderId="0" xfId="0" applyFont="1" applyFill="1" applyBorder="1" applyAlignment="1" applyProtection="1">
      <alignment/>
      <protection locked="0"/>
    </xf>
    <xf numFmtId="0" fontId="0" fillId="0" borderId="0" xfId="0" applyFill="1" applyBorder="1" applyAlignment="1" applyProtection="1" quotePrefix="1">
      <alignment/>
      <protection locked="0"/>
    </xf>
    <xf numFmtId="0" fontId="33" fillId="0" borderId="0" xfId="0" applyFont="1" applyFill="1" applyBorder="1" applyAlignment="1" applyProtection="1">
      <alignment/>
      <protection locked="0"/>
    </xf>
    <xf numFmtId="0" fontId="33" fillId="0" borderId="0" xfId="0" applyFont="1" applyFill="1" applyBorder="1" applyAlignment="1" applyProtection="1" quotePrefix="1">
      <alignment/>
      <protection locked="0"/>
    </xf>
    <xf numFmtId="0" fontId="115" fillId="0" borderId="0" xfId="0" applyFont="1" applyFill="1" applyBorder="1" applyAlignment="1" applyProtection="1">
      <alignment/>
      <protection locked="0"/>
    </xf>
    <xf numFmtId="0" fontId="115" fillId="0" borderId="0" xfId="0" applyFont="1" applyFill="1" applyBorder="1" applyAlignment="1" applyProtection="1" quotePrefix="1">
      <alignment/>
      <protection locked="0"/>
    </xf>
    <xf numFmtId="3" fontId="70" fillId="0" borderId="0" xfId="0" applyNumberFormat="1" applyFont="1" applyFill="1" applyBorder="1" applyAlignment="1" applyProtection="1">
      <alignment/>
      <protection locked="0"/>
    </xf>
    <xf numFmtId="3" fontId="124" fillId="0" borderId="0" xfId="0" applyNumberFormat="1" applyFont="1" applyFill="1" applyBorder="1" applyAlignment="1" applyProtection="1">
      <alignment/>
      <protection locked="0"/>
    </xf>
    <xf numFmtId="0" fontId="33" fillId="0" borderId="0" xfId="0" applyFont="1" applyFill="1" applyBorder="1" applyAlignment="1">
      <alignment vertical="center"/>
    </xf>
    <xf numFmtId="0" fontId="33"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vertical="center"/>
    </xf>
    <xf numFmtId="3" fontId="12" fillId="0" borderId="0" xfId="0" applyNumberFormat="1" applyFont="1" applyFill="1" applyBorder="1" applyAlignment="1">
      <alignment horizontal="right" vertical="center"/>
    </xf>
    <xf numFmtId="0" fontId="88" fillId="0" borderId="0" xfId="0" applyFont="1" applyFill="1" applyBorder="1" applyAlignment="1">
      <alignment/>
    </xf>
    <xf numFmtId="3" fontId="33" fillId="0" borderId="0" xfId="0" applyNumberFormat="1" applyFont="1" applyFill="1" applyBorder="1" applyAlignment="1">
      <alignment/>
    </xf>
    <xf numFmtId="0" fontId="125" fillId="0" borderId="0" xfId="0" applyFont="1" applyFill="1" applyBorder="1" applyAlignment="1">
      <alignment vertical="center"/>
    </xf>
    <xf numFmtId="3" fontId="0" fillId="0" borderId="12" xfId="0" applyNumberFormat="1" applyBorder="1" applyAlignment="1">
      <alignment/>
    </xf>
    <xf numFmtId="0" fontId="45" fillId="0" borderId="0" xfId="0" applyFont="1" applyFill="1" applyBorder="1" applyAlignment="1">
      <alignment horizontal="center" wrapText="1"/>
    </xf>
    <xf numFmtId="3" fontId="37" fillId="0" borderId="0" xfId="0" applyNumberFormat="1" applyFont="1" applyFill="1" applyBorder="1" applyAlignment="1">
      <alignment/>
    </xf>
    <xf numFmtId="3" fontId="115" fillId="0" borderId="0" xfId="0" applyNumberFormat="1" applyFont="1" applyBorder="1" applyAlignment="1" applyProtection="1">
      <alignment/>
      <protection locked="0"/>
    </xf>
    <xf numFmtId="3" fontId="88" fillId="36" borderId="13" xfId="0" applyNumberFormat="1" applyFont="1" applyFill="1" applyBorder="1" applyAlignment="1" applyProtection="1">
      <alignment/>
      <protection/>
    </xf>
    <xf numFmtId="3" fontId="94" fillId="0" borderId="0" xfId="0" applyNumberFormat="1" applyFont="1" applyAlignment="1">
      <alignment/>
    </xf>
    <xf numFmtId="182" fontId="33" fillId="0" borderId="0" xfId="0" applyNumberFormat="1" applyFont="1" applyBorder="1" applyAlignment="1" applyProtection="1">
      <alignment/>
      <protection/>
    </xf>
    <xf numFmtId="182" fontId="0" fillId="0" borderId="0" xfId="0" applyNumberFormat="1" applyFill="1" applyBorder="1" applyAlignment="1" applyProtection="1">
      <alignment/>
      <protection locked="0"/>
    </xf>
    <xf numFmtId="3" fontId="37" fillId="33" borderId="11" xfId="0" applyNumberFormat="1" applyFont="1" applyFill="1" applyBorder="1" applyAlignment="1">
      <alignment/>
    </xf>
    <xf numFmtId="3" fontId="37" fillId="0" borderId="22" xfId="0" applyNumberFormat="1" applyFont="1" applyBorder="1" applyAlignment="1">
      <alignment/>
    </xf>
    <xf numFmtId="3" fontId="37" fillId="33" borderId="25" xfId="0" applyNumberFormat="1" applyFont="1" applyFill="1" applyBorder="1" applyAlignment="1">
      <alignment/>
    </xf>
    <xf numFmtId="0" fontId="0" fillId="0" borderId="12" xfId="0" applyBorder="1" applyAlignment="1">
      <alignment/>
    </xf>
    <xf numFmtId="3" fontId="88" fillId="0" borderId="0" xfId="0" applyNumberFormat="1" applyFont="1" applyBorder="1" applyAlignment="1">
      <alignment/>
    </xf>
    <xf numFmtId="3" fontId="51" fillId="10" borderId="13" xfId="0" applyNumberFormat="1" applyFont="1" applyFill="1" applyBorder="1" applyAlignment="1" applyProtection="1">
      <alignment/>
      <protection/>
    </xf>
    <xf numFmtId="3" fontId="51" fillId="34" borderId="0" xfId="0" applyNumberFormat="1" applyFont="1" applyFill="1" applyBorder="1" applyAlignment="1" applyProtection="1">
      <alignment/>
      <protection/>
    </xf>
    <xf numFmtId="0" fontId="118" fillId="0" borderId="0" xfId="0" applyFont="1" applyFill="1" applyBorder="1" applyAlignment="1" applyProtection="1">
      <alignment horizontal="right"/>
      <protection locked="0"/>
    </xf>
    <xf numFmtId="3" fontId="118" fillId="0" borderId="0" xfId="0" applyNumberFormat="1" applyFont="1" applyFill="1" applyBorder="1" applyAlignment="1" applyProtection="1">
      <alignment horizontal="right"/>
      <protection locked="0"/>
    </xf>
    <xf numFmtId="3" fontId="94" fillId="0" borderId="25" xfId="0" applyNumberFormat="1" applyFont="1" applyBorder="1" applyAlignment="1">
      <alignment/>
    </xf>
    <xf numFmtId="3" fontId="94" fillId="0" borderId="11" xfId="0" applyNumberFormat="1" applyFont="1" applyBorder="1" applyAlignment="1">
      <alignment/>
    </xf>
    <xf numFmtId="0" fontId="0" fillId="0" borderId="11" xfId="0" applyBorder="1" applyAlignment="1">
      <alignment/>
    </xf>
    <xf numFmtId="3" fontId="45" fillId="0" borderId="15" xfId="0" applyNumberFormat="1" applyFont="1" applyFill="1" applyBorder="1" applyAlignment="1">
      <alignment/>
    </xf>
    <xf numFmtId="9" fontId="0" fillId="0" borderId="0" xfId="52" applyFont="1" applyAlignment="1">
      <alignment/>
    </xf>
    <xf numFmtId="0" fontId="37" fillId="33" borderId="11" xfId="0" applyFont="1" applyFill="1" applyBorder="1" applyAlignment="1">
      <alignment/>
    </xf>
    <xf numFmtId="3" fontId="45" fillId="33" borderId="15" xfId="0" applyNumberFormat="1" applyFont="1" applyFill="1" applyBorder="1" applyAlignment="1">
      <alignment/>
    </xf>
    <xf numFmtId="49" fontId="0" fillId="0" borderId="23" xfId="0" applyNumberFormat="1" applyBorder="1" applyAlignment="1">
      <alignment/>
    </xf>
    <xf numFmtId="49" fontId="0" fillId="0" borderId="13" xfId="0" applyNumberFormat="1" applyBorder="1" applyAlignment="1">
      <alignment/>
    </xf>
    <xf numFmtId="0" fontId="0" fillId="0" borderId="23" xfId="0" applyBorder="1" applyAlignment="1">
      <alignment wrapText="1"/>
    </xf>
    <xf numFmtId="0" fontId="0" fillId="0" borderId="13" xfId="0" applyBorder="1" applyAlignment="1">
      <alignment wrapText="1"/>
    </xf>
    <xf numFmtId="0" fontId="45" fillId="36" borderId="17" xfId="0" applyFont="1" applyFill="1" applyBorder="1" applyAlignment="1">
      <alignment horizontal="center" wrapText="1"/>
    </xf>
    <xf numFmtId="0" fontId="45" fillId="36" borderId="16" xfId="0" applyFont="1" applyFill="1" applyBorder="1" applyAlignment="1">
      <alignment horizontal="center" wrapText="1"/>
    </xf>
    <xf numFmtId="49" fontId="45" fillId="0" borderId="22" xfId="0" applyNumberFormat="1" applyFont="1" applyBorder="1" applyAlignment="1">
      <alignment/>
    </xf>
    <xf numFmtId="49" fontId="45" fillId="0" borderId="14" xfId="0" applyNumberFormat="1" applyFont="1" applyBorder="1" applyAlignment="1">
      <alignment/>
    </xf>
    <xf numFmtId="49" fontId="45" fillId="0" borderId="25" xfId="0" applyNumberFormat="1" applyFont="1" applyBorder="1" applyAlignment="1">
      <alignment/>
    </xf>
    <xf numFmtId="49" fontId="45" fillId="0" borderId="15" xfId="0" applyNumberFormat="1" applyFont="1" applyBorder="1" applyAlignment="1">
      <alignment/>
    </xf>
    <xf numFmtId="0" fontId="45" fillId="0" borderId="17" xfId="0" applyFont="1" applyFill="1" applyBorder="1" applyAlignment="1">
      <alignment horizontal="center" wrapText="1"/>
    </xf>
    <xf numFmtId="0" fontId="45" fillId="0" borderId="16" xfId="0" applyFont="1" applyFill="1" applyBorder="1" applyAlignment="1">
      <alignment horizontal="center" wrapText="1"/>
    </xf>
    <xf numFmtId="0" fontId="45" fillId="0" borderId="12" xfId="0" applyFont="1" applyFill="1" applyBorder="1" applyAlignment="1">
      <alignment horizontal="center" wrapText="1"/>
    </xf>
    <xf numFmtId="0" fontId="45" fillId="33" borderId="17" xfId="0" applyFont="1" applyFill="1" applyBorder="1" applyAlignment="1">
      <alignment horizontal="center" wrapText="1"/>
    </xf>
    <xf numFmtId="0" fontId="45" fillId="33" borderId="16" xfId="0" applyFont="1" applyFill="1" applyBorder="1" applyAlignment="1">
      <alignment horizontal="center" wrapText="1"/>
    </xf>
    <xf numFmtId="0" fontId="45" fillId="33" borderId="22" xfId="0" applyFont="1" applyFill="1" applyBorder="1" applyAlignment="1">
      <alignment horizontal="center" wrapText="1"/>
    </xf>
    <xf numFmtId="0" fontId="45" fillId="33" borderId="14" xfId="0" applyFont="1" applyFill="1" applyBorder="1" applyAlignment="1">
      <alignment horizontal="center" wrapText="1"/>
    </xf>
    <xf numFmtId="49" fontId="95" fillId="0" borderId="22" xfId="0" applyNumberFormat="1" applyFont="1" applyBorder="1" applyAlignment="1">
      <alignment/>
    </xf>
    <xf numFmtId="49" fontId="95" fillId="0" borderId="14" xfId="0" applyNumberFormat="1" applyFont="1" applyBorder="1" applyAlignment="1">
      <alignment/>
    </xf>
    <xf numFmtId="49" fontId="95" fillId="0" borderId="25" xfId="0" applyNumberFormat="1" applyFont="1" applyBorder="1" applyAlignment="1">
      <alignment/>
    </xf>
    <xf numFmtId="49" fontId="95" fillId="0" borderId="15" xfId="0" applyNumberFormat="1" applyFont="1" applyBorder="1" applyAlignment="1">
      <alignment/>
    </xf>
    <xf numFmtId="0" fontId="45" fillId="0" borderId="22" xfId="0" applyFont="1" applyBorder="1" applyAlignment="1">
      <alignment horizontal="center" wrapText="1"/>
    </xf>
    <xf numFmtId="0" fontId="45" fillId="0" borderId="14" xfId="0" applyFont="1" applyBorder="1" applyAlignment="1">
      <alignment horizontal="center" wrapText="1"/>
    </xf>
    <xf numFmtId="0" fontId="117" fillId="0" borderId="17" xfId="0" applyFont="1" applyBorder="1" applyAlignment="1">
      <alignment horizontal="center" wrapText="1"/>
    </xf>
    <xf numFmtId="0" fontId="117" fillId="0" borderId="16" xfId="0" applyFont="1" applyBorder="1" applyAlignment="1">
      <alignment horizontal="center" wrapText="1"/>
    </xf>
    <xf numFmtId="0" fontId="117" fillId="0" borderId="22" xfId="0" applyFont="1" applyBorder="1" applyAlignment="1">
      <alignment horizontal="center" wrapText="1"/>
    </xf>
    <xf numFmtId="0" fontId="117" fillId="0" borderId="14" xfId="0" applyFont="1" applyBorder="1" applyAlignment="1">
      <alignment horizontal="center" wrapText="1"/>
    </xf>
    <xf numFmtId="0" fontId="12" fillId="0" borderId="0" xfId="0" applyFont="1" applyFill="1" applyBorder="1" applyAlignment="1">
      <alignment vertical="center"/>
    </xf>
    <xf numFmtId="0" fontId="10" fillId="0" borderId="0" xfId="0" applyFont="1" applyFill="1" applyBorder="1" applyAlignment="1">
      <alignment vertical="center"/>
    </xf>
    <xf numFmtId="0" fontId="0" fillId="0" borderId="0" xfId="0" applyAlignment="1">
      <alignment wrapText="1"/>
    </xf>
    <xf numFmtId="0" fontId="88" fillId="0" borderId="0" xfId="0" applyFont="1" applyAlignment="1">
      <alignment horizontal="left" wrapText="1"/>
    </xf>
    <xf numFmtId="0" fontId="33" fillId="0" borderId="0" xfId="0" applyFont="1" applyAlignment="1">
      <alignment wrapText="1"/>
    </xf>
    <xf numFmtId="0" fontId="33" fillId="0" borderId="0" xfId="0" applyFont="1" applyAlignment="1">
      <alignment vertical="top" wrapText="1"/>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_Blad1" xfId="51"/>
    <cellStyle name="Percent" xfId="52"/>
    <cellStyle name="Procent 2"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0</xdr:row>
      <xdr:rowOff>114300</xdr:rowOff>
    </xdr:from>
    <xdr:to>
      <xdr:col>2</xdr:col>
      <xdr:colOff>0</xdr:colOff>
      <xdr:row>0</xdr:row>
      <xdr:rowOff>114300</xdr:rowOff>
    </xdr:to>
    <xdr:sp>
      <xdr:nvSpPr>
        <xdr:cNvPr id="1" name="Rak pil 1"/>
        <xdr:cNvSpPr>
          <a:spLocks/>
        </xdr:cNvSpPr>
      </xdr:nvSpPr>
      <xdr:spPr>
        <a:xfrm>
          <a:off x="2619375" y="114300"/>
          <a:ext cx="276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K300"/>
  <sheetViews>
    <sheetView tabSelected="1" workbookViewId="0" topLeftCell="A2">
      <pane xSplit="2" ySplit="4" topLeftCell="C6" activePane="bottomRight" state="frozen"/>
      <selection pane="topLeft" activeCell="A2" sqref="A2"/>
      <selection pane="topRight" activeCell="C2" sqref="C2"/>
      <selection pane="bottomLeft" activeCell="A6" sqref="A6"/>
      <selection pane="bottomRight" activeCell="A2" sqref="A2"/>
    </sheetView>
  </sheetViews>
  <sheetFormatPr defaultColWidth="9.140625" defaultRowHeight="15"/>
  <cols>
    <col min="1" max="1" width="4.57421875" style="0" customWidth="1"/>
    <col min="2" max="2" width="13.28125" style="0" customWidth="1"/>
    <col min="3" max="3" width="10.28125" style="34" customWidth="1"/>
    <col min="4" max="4" width="13.140625" style="0" customWidth="1"/>
    <col min="5" max="5" width="13.28125" style="0" customWidth="1"/>
    <col min="6" max="6" width="13.7109375" style="16" customWidth="1"/>
    <col min="7" max="7" width="12.7109375" style="4" customWidth="1"/>
    <col min="8" max="8" width="14.00390625" style="16" customWidth="1"/>
    <col min="9" max="9" width="15.28125" style="4" customWidth="1"/>
    <col min="10" max="10" width="13.8515625" style="16" customWidth="1"/>
    <col min="11" max="11" width="15.28125" style="4" customWidth="1"/>
    <col min="12" max="12" width="13.7109375" style="80" customWidth="1"/>
    <col min="13" max="13" width="13.57421875" style="25" customWidth="1"/>
    <col min="14" max="14" width="13.7109375" style="80" customWidth="1"/>
    <col min="15" max="15" width="13.7109375" style="25" customWidth="1"/>
    <col min="16" max="16" width="13.7109375" style="165" customWidth="1"/>
    <col min="17" max="17" width="13.7109375" style="25" customWidth="1"/>
    <col min="18" max="18" width="13.7109375" style="165" customWidth="1"/>
    <col min="19" max="19" width="13.7109375" style="25" customWidth="1"/>
    <col min="20" max="20" width="13.00390625" style="45" customWidth="1"/>
    <col min="21" max="21" width="13.28125" style="5" customWidth="1"/>
    <col min="22" max="22" width="13.57421875" style="5" customWidth="1"/>
    <col min="23" max="23" width="13.421875" style="6" bestFit="1" customWidth="1"/>
    <col min="24" max="24" width="13.140625" style="0" bestFit="1" customWidth="1"/>
    <col min="25" max="25" width="13.421875" style="5" bestFit="1" customWidth="1"/>
    <col min="26" max="26" width="12.28125" style="5" customWidth="1"/>
    <col min="27" max="27" width="13.421875" style="6" bestFit="1" customWidth="1"/>
    <col min="28" max="28" width="11.7109375" style="6" customWidth="1"/>
    <col min="29" max="29" width="13.421875" style="6" bestFit="1" customWidth="1"/>
    <col min="30" max="30" width="12.57421875" style="6" customWidth="1"/>
    <col min="31" max="31" width="13.57421875" style="6" customWidth="1"/>
    <col min="32" max="32" width="11.7109375" style="6" customWidth="1"/>
    <col min="33" max="33" width="13.421875" style="6" bestFit="1" customWidth="1"/>
    <col min="34" max="34" width="11.7109375" style="6" customWidth="1"/>
    <col min="35" max="35" width="13.8515625" style="60" customWidth="1"/>
    <col min="36" max="36" width="10.57421875" style="0" customWidth="1"/>
    <col min="37" max="37" width="13.421875" style="0" customWidth="1"/>
  </cols>
  <sheetData>
    <row r="1" spans="1:35" ht="14.25" hidden="1">
      <c r="A1">
        <v>1</v>
      </c>
      <c r="B1">
        <f>A1+1</f>
        <v>2</v>
      </c>
      <c r="C1">
        <f aca="true" t="shared" si="0" ref="C1:K1">B1+1</f>
        <v>3</v>
      </c>
      <c r="D1">
        <f t="shared" si="0"/>
        <v>4</v>
      </c>
      <c r="E1">
        <f t="shared" si="0"/>
        <v>5</v>
      </c>
      <c r="F1">
        <f t="shared" si="0"/>
        <v>6</v>
      </c>
      <c r="G1">
        <f t="shared" si="0"/>
        <v>7</v>
      </c>
      <c r="H1">
        <f t="shared" si="0"/>
        <v>8</v>
      </c>
      <c r="I1" s="4">
        <f t="shared" si="0"/>
        <v>9</v>
      </c>
      <c r="J1">
        <f t="shared" si="0"/>
        <v>10</v>
      </c>
      <c r="K1" s="4">
        <f t="shared" si="0"/>
        <v>11</v>
      </c>
      <c r="L1" s="4">
        <f aca="true" t="shared" si="1" ref="L1:Q1">K1+1</f>
        <v>12</v>
      </c>
      <c r="M1" s="4">
        <f t="shared" si="1"/>
        <v>13</v>
      </c>
      <c r="N1" s="4">
        <f t="shared" si="1"/>
        <v>14</v>
      </c>
      <c r="O1" s="4">
        <f t="shared" si="1"/>
        <v>15</v>
      </c>
      <c r="P1" s="44">
        <f t="shared" si="1"/>
        <v>16</v>
      </c>
      <c r="Q1" s="4">
        <f t="shared" si="1"/>
        <v>17</v>
      </c>
      <c r="R1" s="44">
        <f>Q1+1</f>
        <v>18</v>
      </c>
      <c r="S1" s="4">
        <f>R1+1</f>
        <v>19</v>
      </c>
      <c r="T1" s="67"/>
      <c r="AI1"/>
    </row>
    <row r="2" spans="1:35" ht="15">
      <c r="A2" s="1" t="s">
        <v>772</v>
      </c>
      <c r="D2" s="34"/>
      <c r="E2" s="34"/>
      <c r="F2" s="34"/>
      <c r="G2" s="34"/>
      <c r="H2" s="34"/>
      <c r="I2" s="34"/>
      <c r="J2" s="34"/>
      <c r="K2" s="34"/>
      <c r="L2" s="99"/>
      <c r="M2" s="34"/>
      <c r="N2" s="34"/>
      <c r="O2" s="34"/>
      <c r="P2" s="45"/>
      <c r="Q2" s="34"/>
      <c r="R2" s="45"/>
      <c r="S2" s="34"/>
      <c r="T2" s="67"/>
      <c r="X2" s="2"/>
      <c r="AI2"/>
    </row>
    <row r="3" spans="1:35" ht="15">
      <c r="A3" s="7"/>
      <c r="C3" s="72"/>
      <c r="F3" s="23"/>
      <c r="H3" s="23"/>
      <c r="J3" s="23"/>
      <c r="K3" s="3"/>
      <c r="T3" s="67"/>
      <c r="X3" s="2"/>
      <c r="AI3"/>
    </row>
    <row r="4" spans="1:35" ht="14.25">
      <c r="A4" s="8" t="s">
        <v>0</v>
      </c>
      <c r="C4" s="72"/>
      <c r="F4" s="24"/>
      <c r="T4" s="67"/>
      <c r="AE4" s="288"/>
      <c r="AF4" s="288"/>
      <c r="AG4" s="288"/>
      <c r="AH4" s="288"/>
      <c r="AI4"/>
    </row>
    <row r="5" spans="1:37" ht="60">
      <c r="A5" s="54" t="s">
        <v>1</v>
      </c>
      <c r="B5" s="55" t="s">
        <v>2</v>
      </c>
      <c r="C5" s="56" t="s">
        <v>3</v>
      </c>
      <c r="D5" s="51" t="s">
        <v>585</v>
      </c>
      <c r="E5" s="51" t="s">
        <v>594</v>
      </c>
      <c r="F5" s="52" t="s">
        <v>595</v>
      </c>
      <c r="G5" s="53" t="s">
        <v>596</v>
      </c>
      <c r="H5" s="52" t="s">
        <v>597</v>
      </c>
      <c r="I5" s="94" t="s">
        <v>648</v>
      </c>
      <c r="J5" s="52" t="s">
        <v>649</v>
      </c>
      <c r="K5" s="183" t="s">
        <v>655</v>
      </c>
      <c r="L5" s="94" t="s">
        <v>674</v>
      </c>
      <c r="M5" s="52" t="s">
        <v>656</v>
      </c>
      <c r="N5" s="183" t="s">
        <v>689</v>
      </c>
      <c r="O5" s="52" t="s">
        <v>690</v>
      </c>
      <c r="P5" s="183" t="s">
        <v>693</v>
      </c>
      <c r="Q5" s="52" t="s">
        <v>692</v>
      </c>
      <c r="R5" s="183" t="s">
        <v>701</v>
      </c>
      <c r="S5" s="76" t="s">
        <v>700</v>
      </c>
      <c r="T5" s="183" t="s">
        <v>706</v>
      </c>
      <c r="U5" s="76" t="s">
        <v>707</v>
      </c>
      <c r="V5" s="183" t="s">
        <v>713</v>
      </c>
      <c r="W5" s="76" t="s">
        <v>714</v>
      </c>
      <c r="X5" s="183" t="s">
        <v>719</v>
      </c>
      <c r="Y5" s="76" t="s">
        <v>720</v>
      </c>
      <c r="Z5" s="183" t="s">
        <v>730</v>
      </c>
      <c r="AA5" s="76" t="s">
        <v>731</v>
      </c>
      <c r="AB5" s="183" t="s">
        <v>737</v>
      </c>
      <c r="AC5" s="76" t="s">
        <v>736</v>
      </c>
      <c r="AD5" s="183" t="s">
        <v>753</v>
      </c>
      <c r="AE5" s="76" t="s">
        <v>754</v>
      </c>
      <c r="AF5" s="183" t="s">
        <v>732</v>
      </c>
      <c r="AG5" s="76" t="s">
        <v>733</v>
      </c>
      <c r="AH5" s="183" t="s">
        <v>738</v>
      </c>
      <c r="AI5" s="76" t="s">
        <v>739</v>
      </c>
      <c r="AJ5" s="183" t="s">
        <v>747</v>
      </c>
      <c r="AK5" s="76" t="s">
        <v>746</v>
      </c>
    </row>
    <row r="6" spans="1:37" ht="14.25">
      <c r="A6" s="176">
        <v>114</v>
      </c>
      <c r="B6" s="10" t="s">
        <v>5</v>
      </c>
      <c r="C6" s="35">
        <v>38027</v>
      </c>
      <c r="D6" s="14">
        <f aca="true" t="shared" si="2" ref="D6:D69">(12060000000/9174464)*C6</f>
        <v>49987183.99243814</v>
      </c>
      <c r="E6" s="14">
        <v>3504963</v>
      </c>
      <c r="F6" s="26">
        <f>D6+E6</f>
        <v>53492146.99243814</v>
      </c>
      <c r="G6" s="47">
        <v>583207</v>
      </c>
      <c r="H6" s="29">
        <f>F6+G6</f>
        <v>54075353.99243814</v>
      </c>
      <c r="I6" s="95">
        <v>1120537</v>
      </c>
      <c r="J6" s="26">
        <f>H6+I6</f>
        <v>55195890.99243814</v>
      </c>
      <c r="K6" s="184">
        <v>2785118</v>
      </c>
      <c r="L6" s="184">
        <v>-20690</v>
      </c>
      <c r="M6" s="32">
        <f>J6+K6+L6</f>
        <v>57960318.99243814</v>
      </c>
      <c r="N6" s="184">
        <v>-319293.65073147416</v>
      </c>
      <c r="O6" s="32">
        <f>M6+N6</f>
        <v>57641025.34170666</v>
      </c>
      <c r="P6" s="184">
        <v>605253</v>
      </c>
      <c r="Q6" s="77">
        <f>O6+P6</f>
        <v>58246278.34170666</v>
      </c>
      <c r="R6" s="184">
        <v>1726438</v>
      </c>
      <c r="S6" s="77">
        <f>Q6+R6</f>
        <v>59972716.34170666</v>
      </c>
      <c r="T6" s="184">
        <v>1567835</v>
      </c>
      <c r="U6" s="77">
        <f>T6+S6</f>
        <v>61540551.34170666</v>
      </c>
      <c r="V6" s="184">
        <v>2502611</v>
      </c>
      <c r="W6" s="220">
        <f>V6+U6</f>
        <v>64043162.34170666</v>
      </c>
      <c r="X6" s="184">
        <v>1012831</v>
      </c>
      <c r="Y6" s="220">
        <f>W6+X6</f>
        <v>65055993.34170666</v>
      </c>
      <c r="Z6" s="184">
        <v>2549523</v>
      </c>
      <c r="AA6" s="220">
        <f>Z6+Y6</f>
        <v>67605516.34170666</v>
      </c>
      <c r="AB6" s="184">
        <v>2531355</v>
      </c>
      <c r="AC6" s="220">
        <f>AB6+AA6</f>
        <v>70136871.34170666</v>
      </c>
      <c r="AD6" s="184">
        <v>1676490</v>
      </c>
      <c r="AE6" s="220">
        <f>AD6+AC6</f>
        <v>71813361.34170666</v>
      </c>
      <c r="AF6" s="184">
        <v>3103403.999999998</v>
      </c>
      <c r="AG6" s="220">
        <f>AF6+AE6</f>
        <v>74916765.34170666</v>
      </c>
      <c r="AH6" s="184">
        <v>3355991</v>
      </c>
      <c r="AI6" s="220">
        <f>AH6+AG6</f>
        <v>78272756.34170666</v>
      </c>
      <c r="AJ6" s="184">
        <v>1418990</v>
      </c>
      <c r="AK6" s="220">
        <f>AJ6+AI6</f>
        <v>79691746.34170666</v>
      </c>
    </row>
    <row r="7" spans="1:37" ht="14.25">
      <c r="A7" s="176">
        <v>115</v>
      </c>
      <c r="B7" s="10" t="s">
        <v>7</v>
      </c>
      <c r="C7" s="36">
        <v>28249</v>
      </c>
      <c r="D7" s="14">
        <f t="shared" si="2"/>
        <v>37133824.929717965</v>
      </c>
      <c r="E7" s="12">
        <v>4487686</v>
      </c>
      <c r="F7" s="26">
        <f aca="true" t="shared" si="3" ref="F7:F70">D7+E7</f>
        <v>41621510.929717965</v>
      </c>
      <c r="G7" s="48">
        <v>791301</v>
      </c>
      <c r="H7" s="29">
        <f aca="true" t="shared" si="4" ref="H7:H70">F7+G7</f>
        <v>42412811.929717965</v>
      </c>
      <c r="I7" s="96">
        <v>1458191</v>
      </c>
      <c r="J7" s="26">
        <f aca="true" t="shared" si="5" ref="J7:J70">H7+I7</f>
        <v>43871002.929717965</v>
      </c>
      <c r="K7" s="190">
        <v>3533557</v>
      </c>
      <c r="L7" s="184">
        <v>-363804</v>
      </c>
      <c r="M7" s="32">
        <f aca="true" t="shared" si="6" ref="M7:M70">J7+K7+L7</f>
        <v>47040755.929717965</v>
      </c>
      <c r="N7" s="184">
        <v>1965242.3753513694</v>
      </c>
      <c r="O7" s="32">
        <f aca="true" t="shared" si="7" ref="O7:O70">M7+N7</f>
        <v>49005998.305069335</v>
      </c>
      <c r="P7" s="184">
        <v>1228488</v>
      </c>
      <c r="Q7" s="77">
        <f aca="true" t="shared" si="8" ref="Q7:Q70">O7+P7</f>
        <v>50234486.305069335</v>
      </c>
      <c r="R7" s="184">
        <v>1731885</v>
      </c>
      <c r="S7" s="77">
        <f>Q7+R7</f>
        <v>51966371.305069335</v>
      </c>
      <c r="T7" s="184">
        <v>1983072</v>
      </c>
      <c r="U7" s="77">
        <f aca="true" t="shared" si="9" ref="U7:U70">T7+S7</f>
        <v>53949443.305069335</v>
      </c>
      <c r="V7" s="184">
        <v>3354465</v>
      </c>
      <c r="W7" s="221">
        <f aca="true" t="shared" si="10" ref="W7:W70">V7+U7</f>
        <v>57303908.305069335</v>
      </c>
      <c r="X7" s="184">
        <v>3141129</v>
      </c>
      <c r="Y7" s="221">
        <f aca="true" t="shared" si="11" ref="Y7:Y70">W7+X7</f>
        <v>60445037.305069335</v>
      </c>
      <c r="Z7" s="184">
        <v>2423726</v>
      </c>
      <c r="AA7" s="221">
        <f aca="true" t="shared" si="12" ref="AA7:AA70">Z7+Y7</f>
        <v>62868763.305069335</v>
      </c>
      <c r="AB7" s="184">
        <v>2769816</v>
      </c>
      <c r="AC7" s="221">
        <f>AB7+AA7</f>
        <v>65638579.305069335</v>
      </c>
      <c r="AD7" s="184">
        <v>2247700</v>
      </c>
      <c r="AE7" s="221">
        <f>AD7+AC7</f>
        <v>67886279.30506933</v>
      </c>
      <c r="AF7" s="184">
        <v>3961648</v>
      </c>
      <c r="AG7" s="221">
        <f>AF7+AE7</f>
        <v>71847927.30506933</v>
      </c>
      <c r="AH7" s="184">
        <v>3684547</v>
      </c>
      <c r="AI7" s="221">
        <f>AH7+AG7</f>
        <v>75532474.30506933</v>
      </c>
      <c r="AJ7" s="184">
        <v>1553133</v>
      </c>
      <c r="AK7" s="221">
        <f>AJ7+AI7</f>
        <v>77085607.30506933</v>
      </c>
    </row>
    <row r="8" spans="1:37" ht="14.25">
      <c r="A8" s="176">
        <v>117</v>
      </c>
      <c r="B8" s="10" t="s">
        <v>9</v>
      </c>
      <c r="C8" s="36">
        <v>38257</v>
      </c>
      <c r="D8" s="14">
        <f t="shared" si="2"/>
        <v>50289523.18086375</v>
      </c>
      <c r="E8" s="12">
        <v>8249705</v>
      </c>
      <c r="F8" s="26">
        <f t="shared" si="3"/>
        <v>58539228.18086375</v>
      </c>
      <c r="G8" s="48">
        <v>2708819</v>
      </c>
      <c r="H8" s="29">
        <f t="shared" si="4"/>
        <v>61248047.18086375</v>
      </c>
      <c r="I8" s="96">
        <v>2591224</v>
      </c>
      <c r="J8" s="26">
        <f t="shared" si="5"/>
        <v>63839271.18086375</v>
      </c>
      <c r="K8" s="190">
        <v>7302554</v>
      </c>
      <c r="L8" s="184">
        <v>265601</v>
      </c>
      <c r="M8" s="32">
        <f t="shared" si="6"/>
        <v>71407426.18086375</v>
      </c>
      <c r="N8" s="184">
        <v>4655217.114864856</v>
      </c>
      <c r="O8" s="32">
        <f t="shared" si="7"/>
        <v>76062643.29572861</v>
      </c>
      <c r="P8" s="184">
        <v>1256579</v>
      </c>
      <c r="Q8" s="77">
        <f t="shared" si="8"/>
        <v>77319222.29572861</v>
      </c>
      <c r="R8" s="184">
        <v>3498572</v>
      </c>
      <c r="S8" s="77">
        <f aca="true" t="shared" si="13" ref="S8:S70">Q8+R8</f>
        <v>80817794.29572861</v>
      </c>
      <c r="T8" s="184">
        <v>3114390</v>
      </c>
      <c r="U8" s="77">
        <f t="shared" si="9"/>
        <v>83932184.29572861</v>
      </c>
      <c r="V8" s="184">
        <v>5289554</v>
      </c>
      <c r="W8" s="221">
        <f t="shared" si="10"/>
        <v>89221738.29572861</v>
      </c>
      <c r="X8" s="184">
        <v>3726042</v>
      </c>
      <c r="Y8" s="221">
        <f>W8+X8</f>
        <v>92947780.29572861</v>
      </c>
      <c r="Z8" s="184">
        <v>4227338</v>
      </c>
      <c r="AA8" s="221">
        <f>Z8+Y8</f>
        <v>97175118.29572861</v>
      </c>
      <c r="AB8" s="184">
        <v>5024035</v>
      </c>
      <c r="AC8" s="221">
        <f>AB8+AA8</f>
        <v>102199153.29572861</v>
      </c>
      <c r="AD8" s="184">
        <v>3525909</v>
      </c>
      <c r="AE8" s="221">
        <f>AD8+AC8</f>
        <v>105725062.29572861</v>
      </c>
      <c r="AF8" s="184">
        <v>6717813</v>
      </c>
      <c r="AG8" s="221">
        <f aca="true" t="shared" si="14" ref="AG8:AG71">AF8+AE8</f>
        <v>112442875.29572861</v>
      </c>
      <c r="AH8" s="184">
        <v>7194788</v>
      </c>
      <c r="AI8" s="221">
        <f aca="true" t="shared" si="15" ref="AI8:AI71">AH8+AG8</f>
        <v>119637663.29572861</v>
      </c>
      <c r="AJ8" s="184">
        <v>3026672</v>
      </c>
      <c r="AK8" s="221">
        <f aca="true" t="shared" si="16" ref="AK8:AK71">AJ8+AI8</f>
        <v>122664335.29572861</v>
      </c>
    </row>
    <row r="9" spans="1:37" ht="14.25">
      <c r="A9" s="176">
        <v>120</v>
      </c>
      <c r="B9" s="10" t="s">
        <v>11</v>
      </c>
      <c r="C9" s="36">
        <v>36672</v>
      </c>
      <c r="D9" s="14">
        <f t="shared" si="2"/>
        <v>48206011.81714812</v>
      </c>
      <c r="E9" s="12">
        <v>10873512</v>
      </c>
      <c r="F9" s="26">
        <f t="shared" si="3"/>
        <v>59079523.81714812</v>
      </c>
      <c r="G9" s="48">
        <v>4537667</v>
      </c>
      <c r="H9" s="29">
        <f t="shared" si="4"/>
        <v>63617190.81714812</v>
      </c>
      <c r="I9" s="96">
        <v>3981437</v>
      </c>
      <c r="J9" s="26">
        <f t="shared" si="5"/>
        <v>67598627.81714812</v>
      </c>
      <c r="K9" s="190">
        <v>9358026</v>
      </c>
      <c r="L9" s="184">
        <v>570302</v>
      </c>
      <c r="M9" s="32">
        <f t="shared" si="6"/>
        <v>77526955.81714812</v>
      </c>
      <c r="N9" s="184">
        <v>6210148.556298822</v>
      </c>
      <c r="O9" s="32">
        <f t="shared" si="7"/>
        <v>83737104.37344694</v>
      </c>
      <c r="P9" s="184">
        <v>1929064</v>
      </c>
      <c r="Q9" s="77">
        <f t="shared" si="8"/>
        <v>85666168.37344694</v>
      </c>
      <c r="R9" s="184">
        <v>4741320</v>
      </c>
      <c r="S9" s="77">
        <f t="shared" si="13"/>
        <v>90407488.37344694</v>
      </c>
      <c r="T9" s="184">
        <v>4477052</v>
      </c>
      <c r="U9" s="77">
        <f>T9+S9</f>
        <v>94884540.37344694</v>
      </c>
      <c r="V9" s="184">
        <v>7782202</v>
      </c>
      <c r="W9" s="221">
        <f>V9+U9</f>
        <v>102666742.37344694</v>
      </c>
      <c r="X9" s="184">
        <v>5664332</v>
      </c>
      <c r="Y9" s="221">
        <f t="shared" si="11"/>
        <v>108331074.37344694</v>
      </c>
      <c r="Z9" s="184">
        <v>6514364</v>
      </c>
      <c r="AA9" s="221">
        <f t="shared" si="12"/>
        <v>114845438.37344694</v>
      </c>
      <c r="AB9" s="184">
        <v>7280600</v>
      </c>
      <c r="AC9" s="221">
        <f aca="true" t="shared" si="17" ref="AC9:AE72">AB9+AA9</f>
        <v>122126038.37344694</v>
      </c>
      <c r="AD9" s="184">
        <v>4338536</v>
      </c>
      <c r="AE9" s="221">
        <f t="shared" si="17"/>
        <v>126464574.37344694</v>
      </c>
      <c r="AF9" s="184">
        <v>9554851</v>
      </c>
      <c r="AG9" s="221">
        <f t="shared" si="14"/>
        <v>136019425.37344694</v>
      </c>
      <c r="AH9" s="184">
        <v>10445390</v>
      </c>
      <c r="AI9" s="221">
        <f t="shared" si="15"/>
        <v>146464815.37344694</v>
      </c>
      <c r="AJ9" s="184">
        <v>4410006</v>
      </c>
      <c r="AK9" s="221">
        <f t="shared" si="16"/>
        <v>150874821.37344694</v>
      </c>
    </row>
    <row r="10" spans="1:37" ht="14.25">
      <c r="A10" s="176">
        <v>123</v>
      </c>
      <c r="B10" s="10" t="s">
        <v>13</v>
      </c>
      <c r="C10" s="36">
        <v>63229</v>
      </c>
      <c r="D10" s="14">
        <f t="shared" si="2"/>
        <v>83115671.934622</v>
      </c>
      <c r="E10" s="12">
        <v>6121302</v>
      </c>
      <c r="F10" s="26">
        <f t="shared" si="3"/>
        <v>89236973.934622</v>
      </c>
      <c r="G10" s="48">
        <v>884894</v>
      </c>
      <c r="H10" s="29">
        <f t="shared" si="4"/>
        <v>90121867.934622</v>
      </c>
      <c r="I10" s="96">
        <v>1323177</v>
      </c>
      <c r="J10" s="26">
        <f t="shared" si="5"/>
        <v>91445044.934622</v>
      </c>
      <c r="K10" s="190">
        <v>5452874</v>
      </c>
      <c r="L10" s="184">
        <v>550091</v>
      </c>
      <c r="M10" s="32">
        <f t="shared" si="6"/>
        <v>97448009.934622</v>
      </c>
      <c r="N10" s="184">
        <v>752050.9864806533</v>
      </c>
      <c r="O10" s="32">
        <f t="shared" si="7"/>
        <v>98200060.92110266</v>
      </c>
      <c r="P10" s="184">
        <v>1297873</v>
      </c>
      <c r="Q10" s="77">
        <f t="shared" si="8"/>
        <v>99497933.92110266</v>
      </c>
      <c r="R10" s="184">
        <v>2504833</v>
      </c>
      <c r="S10" s="77">
        <f t="shared" si="13"/>
        <v>102002766.92110266</v>
      </c>
      <c r="T10" s="184">
        <v>2483928</v>
      </c>
      <c r="U10" s="77">
        <f t="shared" si="9"/>
        <v>104486694.92110266</v>
      </c>
      <c r="V10" s="184">
        <v>4187823</v>
      </c>
      <c r="W10" s="221">
        <f t="shared" si="10"/>
        <v>108674517.92110266</v>
      </c>
      <c r="X10" s="184">
        <v>2184194</v>
      </c>
      <c r="Y10" s="221">
        <f t="shared" si="11"/>
        <v>110858711.92110266</v>
      </c>
      <c r="Z10" s="184">
        <v>4145989</v>
      </c>
      <c r="AA10" s="221">
        <f t="shared" si="12"/>
        <v>115004700.92110266</v>
      </c>
      <c r="AB10" s="184">
        <v>4153548</v>
      </c>
      <c r="AC10" s="221">
        <f t="shared" si="17"/>
        <v>119158248.92110266</v>
      </c>
      <c r="AD10" s="184">
        <v>2604818</v>
      </c>
      <c r="AE10" s="221">
        <f t="shared" si="17"/>
        <v>121763066.92110266</v>
      </c>
      <c r="AF10" s="184">
        <v>5201828</v>
      </c>
      <c r="AG10" s="221">
        <f t="shared" si="14"/>
        <v>126964894.92110266</v>
      </c>
      <c r="AH10" s="184">
        <v>5802211</v>
      </c>
      <c r="AI10" s="221">
        <f t="shared" si="15"/>
        <v>132767105.92110266</v>
      </c>
      <c r="AJ10" s="184">
        <v>2456285</v>
      </c>
      <c r="AK10" s="221">
        <f t="shared" si="16"/>
        <v>135223390.92110264</v>
      </c>
    </row>
    <row r="11" spans="1:37" ht="14.25">
      <c r="A11" s="176">
        <v>125</v>
      </c>
      <c r="B11" s="10" t="s">
        <v>15</v>
      </c>
      <c r="C11" s="36">
        <v>24634</v>
      </c>
      <c r="D11" s="14">
        <f t="shared" si="2"/>
        <v>32381841.59859366</v>
      </c>
      <c r="E11" s="12">
        <v>5258040</v>
      </c>
      <c r="F11" s="26">
        <f t="shared" si="3"/>
        <v>37639881.59859366</v>
      </c>
      <c r="G11" s="48">
        <v>1964902</v>
      </c>
      <c r="H11" s="29">
        <f t="shared" si="4"/>
        <v>39604783.59859366</v>
      </c>
      <c r="I11" s="96">
        <v>1734874</v>
      </c>
      <c r="J11" s="26">
        <f t="shared" si="5"/>
        <v>41339657.59859366</v>
      </c>
      <c r="K11" s="190">
        <v>4101148</v>
      </c>
      <c r="L11" s="184">
        <v>-57948</v>
      </c>
      <c r="M11" s="32">
        <f t="shared" si="6"/>
        <v>45382857.59859366</v>
      </c>
      <c r="N11" s="184">
        <v>2519079.407391615</v>
      </c>
      <c r="O11" s="32">
        <f t="shared" si="7"/>
        <v>47901937.005985275</v>
      </c>
      <c r="P11" s="184">
        <v>1334855</v>
      </c>
      <c r="Q11" s="77">
        <f t="shared" si="8"/>
        <v>49236792.005985275</v>
      </c>
      <c r="R11" s="184">
        <v>1907409</v>
      </c>
      <c r="S11" s="77">
        <f t="shared" si="13"/>
        <v>51144201.005985275</v>
      </c>
      <c r="T11" s="184">
        <v>2063613</v>
      </c>
      <c r="U11" s="77">
        <f t="shared" si="9"/>
        <v>53207814.005985275</v>
      </c>
      <c r="V11" s="184">
        <v>3672393</v>
      </c>
      <c r="W11" s="221">
        <f t="shared" si="10"/>
        <v>56880207.005985275</v>
      </c>
      <c r="X11" s="184">
        <v>2443252</v>
      </c>
      <c r="Y11" s="221">
        <f t="shared" si="11"/>
        <v>59323459.005985275</v>
      </c>
      <c r="Z11" s="184">
        <v>2471195</v>
      </c>
      <c r="AA11" s="221">
        <f t="shared" si="12"/>
        <v>61794654.005985275</v>
      </c>
      <c r="AB11" s="184">
        <v>3179879</v>
      </c>
      <c r="AC11" s="221">
        <f t="shared" si="17"/>
        <v>64974533.005985275</v>
      </c>
      <c r="AD11" s="184">
        <v>2443220</v>
      </c>
      <c r="AE11" s="221">
        <f t="shared" si="17"/>
        <v>67417753.00598527</v>
      </c>
      <c r="AF11" s="184">
        <v>4271403</v>
      </c>
      <c r="AG11" s="221">
        <f t="shared" si="14"/>
        <v>71689156.00598527</v>
      </c>
      <c r="AH11" s="184">
        <v>4190079</v>
      </c>
      <c r="AI11" s="221">
        <f t="shared" si="15"/>
        <v>75879235.00598527</v>
      </c>
      <c r="AJ11" s="184">
        <v>1765274</v>
      </c>
      <c r="AK11" s="221">
        <f t="shared" si="16"/>
        <v>77644509.00598527</v>
      </c>
    </row>
    <row r="12" spans="1:37" ht="14.25">
      <c r="A12" s="176">
        <v>126</v>
      </c>
      <c r="B12" s="10" t="s">
        <v>17</v>
      </c>
      <c r="C12" s="36">
        <v>91391</v>
      </c>
      <c r="D12" s="14">
        <f t="shared" si="2"/>
        <v>120135133.78002246</v>
      </c>
      <c r="E12" s="12">
        <v>9350417</v>
      </c>
      <c r="F12" s="26">
        <f t="shared" si="3"/>
        <v>129485550.78002246</v>
      </c>
      <c r="G12" s="48">
        <v>4231882</v>
      </c>
      <c r="H12" s="29">
        <f t="shared" si="4"/>
        <v>133717432.78002246</v>
      </c>
      <c r="I12" s="96">
        <v>3779455</v>
      </c>
      <c r="J12" s="26">
        <f t="shared" si="5"/>
        <v>137496887.78002244</v>
      </c>
      <c r="K12" s="190">
        <v>8401323</v>
      </c>
      <c r="L12" s="184">
        <v>233735</v>
      </c>
      <c r="M12" s="32">
        <f t="shared" si="6"/>
        <v>146131945.78002244</v>
      </c>
      <c r="N12" s="184">
        <v>2357500.21571517</v>
      </c>
      <c r="O12" s="32">
        <f t="shared" si="7"/>
        <v>148489445.9957376</v>
      </c>
      <c r="P12" s="184">
        <v>2534640</v>
      </c>
      <c r="Q12" s="77">
        <f t="shared" si="8"/>
        <v>151024085.9957376</v>
      </c>
      <c r="R12" s="184">
        <v>4333211</v>
      </c>
      <c r="S12" s="77">
        <f t="shared" si="13"/>
        <v>155357296.9957376</v>
      </c>
      <c r="T12" s="184">
        <v>4764039</v>
      </c>
      <c r="U12" s="77">
        <f t="shared" si="9"/>
        <v>160121335.9957376</v>
      </c>
      <c r="V12" s="184">
        <v>7192414</v>
      </c>
      <c r="W12" s="221">
        <f t="shared" si="10"/>
        <v>167313749.9957376</v>
      </c>
      <c r="X12" s="184">
        <v>3449239</v>
      </c>
      <c r="Y12" s="221">
        <f t="shared" si="11"/>
        <v>170762988.9957376</v>
      </c>
      <c r="Z12" s="184">
        <v>6601869</v>
      </c>
      <c r="AA12" s="221">
        <f t="shared" si="12"/>
        <v>177364857.9957376</v>
      </c>
      <c r="AB12" s="184">
        <v>6759869</v>
      </c>
      <c r="AC12" s="221">
        <f t="shared" si="17"/>
        <v>184124726.9957376</v>
      </c>
      <c r="AD12" s="184">
        <v>4069448</v>
      </c>
      <c r="AE12" s="221">
        <f t="shared" si="17"/>
        <v>188194174.9957376</v>
      </c>
      <c r="AF12" s="184">
        <v>9117931</v>
      </c>
      <c r="AG12" s="221">
        <f t="shared" si="14"/>
        <v>197312105.9957376</v>
      </c>
      <c r="AH12" s="184">
        <v>9425861</v>
      </c>
      <c r="AI12" s="221">
        <f t="shared" si="15"/>
        <v>206737966.9957376</v>
      </c>
      <c r="AJ12" s="184">
        <v>3990679</v>
      </c>
      <c r="AK12" s="221">
        <f t="shared" si="16"/>
        <v>210728645.9957376</v>
      </c>
    </row>
    <row r="13" spans="1:37" ht="14.25">
      <c r="A13" s="176">
        <v>127</v>
      </c>
      <c r="B13" s="10" t="s">
        <v>19</v>
      </c>
      <c r="C13" s="36">
        <v>78682</v>
      </c>
      <c r="D13" s="14">
        <f t="shared" si="2"/>
        <v>103428921.84219155</v>
      </c>
      <c r="E13" s="12">
        <v>6157543</v>
      </c>
      <c r="F13" s="26">
        <f t="shared" si="3"/>
        <v>109586464.84219155</v>
      </c>
      <c r="G13" s="48">
        <v>2040668</v>
      </c>
      <c r="H13" s="29">
        <f t="shared" si="4"/>
        <v>111627132.84219155</v>
      </c>
      <c r="I13" s="96">
        <v>2696396</v>
      </c>
      <c r="J13" s="26">
        <f t="shared" si="5"/>
        <v>114323528.84219155</v>
      </c>
      <c r="K13" s="190">
        <v>6023463</v>
      </c>
      <c r="L13" s="184">
        <v>30771</v>
      </c>
      <c r="M13" s="32">
        <f t="shared" si="6"/>
        <v>120377762.84219155</v>
      </c>
      <c r="N13" s="184">
        <v>893939.6984812468</v>
      </c>
      <c r="O13" s="32">
        <f t="shared" si="7"/>
        <v>121271702.5406728</v>
      </c>
      <c r="P13" s="184">
        <v>1503164</v>
      </c>
      <c r="Q13" s="77">
        <f t="shared" si="8"/>
        <v>122774866.5406728</v>
      </c>
      <c r="R13" s="184">
        <v>3530282</v>
      </c>
      <c r="S13" s="77">
        <f t="shared" si="13"/>
        <v>126305148.5406728</v>
      </c>
      <c r="T13" s="184">
        <v>2996706</v>
      </c>
      <c r="U13" s="77">
        <f t="shared" si="9"/>
        <v>129301854.5406728</v>
      </c>
      <c r="V13" s="184">
        <v>5255554</v>
      </c>
      <c r="W13" s="221">
        <f t="shared" si="10"/>
        <v>134557408.54067278</v>
      </c>
      <c r="X13" s="184">
        <v>2946265</v>
      </c>
      <c r="Y13" s="221">
        <f t="shared" si="11"/>
        <v>137503673.54067278</v>
      </c>
      <c r="Z13" s="184">
        <v>4225322</v>
      </c>
      <c r="AA13" s="221">
        <f t="shared" si="12"/>
        <v>141728995.54067278</v>
      </c>
      <c r="AB13" s="184">
        <v>4796643</v>
      </c>
      <c r="AC13" s="221">
        <f t="shared" si="17"/>
        <v>146525638.54067278</v>
      </c>
      <c r="AD13" s="184">
        <v>3285767</v>
      </c>
      <c r="AE13" s="221">
        <f t="shared" si="17"/>
        <v>149811405.54067278</v>
      </c>
      <c r="AF13" s="184">
        <v>6360765</v>
      </c>
      <c r="AG13" s="221">
        <f t="shared" si="14"/>
        <v>156172170.54067278</v>
      </c>
      <c r="AH13" s="184">
        <v>6672400</v>
      </c>
      <c r="AI13" s="221">
        <f t="shared" si="15"/>
        <v>162844570.54067278</v>
      </c>
      <c r="AJ13" s="184">
        <v>2818445</v>
      </c>
      <c r="AK13" s="221">
        <f t="shared" si="16"/>
        <v>165663015.54067278</v>
      </c>
    </row>
    <row r="14" spans="1:37" ht="14.25">
      <c r="A14" s="176">
        <v>128</v>
      </c>
      <c r="B14" s="10" t="s">
        <v>21</v>
      </c>
      <c r="C14" s="36">
        <v>14991</v>
      </c>
      <c r="D14" s="14">
        <f t="shared" si="2"/>
        <v>19705942.494297214</v>
      </c>
      <c r="E14" s="12">
        <v>1856676</v>
      </c>
      <c r="F14" s="26">
        <f t="shared" si="3"/>
        <v>21562618.494297214</v>
      </c>
      <c r="G14" s="48">
        <v>151124</v>
      </c>
      <c r="H14" s="29">
        <f t="shared" si="4"/>
        <v>21713742.494297214</v>
      </c>
      <c r="I14" s="96">
        <v>606185</v>
      </c>
      <c r="J14" s="26">
        <f t="shared" si="5"/>
        <v>22319927.494297214</v>
      </c>
      <c r="K14" s="190">
        <v>1844497</v>
      </c>
      <c r="L14" s="184">
        <v>11476</v>
      </c>
      <c r="M14" s="32">
        <f t="shared" si="6"/>
        <v>24175900.494297214</v>
      </c>
      <c r="N14" s="184">
        <v>765101.5567592643</v>
      </c>
      <c r="O14" s="32">
        <f t="shared" si="7"/>
        <v>24941002.05105648</v>
      </c>
      <c r="P14" s="184">
        <v>474740</v>
      </c>
      <c r="Q14" s="77">
        <f t="shared" si="8"/>
        <v>25415742.05105648</v>
      </c>
      <c r="R14" s="184">
        <v>850660</v>
      </c>
      <c r="S14" s="77">
        <f t="shared" si="13"/>
        <v>26266402.05105648</v>
      </c>
      <c r="T14" s="184">
        <v>754238</v>
      </c>
      <c r="U14" s="77">
        <f t="shared" si="9"/>
        <v>27020640.05105648</v>
      </c>
      <c r="V14" s="184">
        <v>1347982</v>
      </c>
      <c r="W14" s="221">
        <f t="shared" si="10"/>
        <v>28368622.05105648</v>
      </c>
      <c r="X14" s="184">
        <v>1015206</v>
      </c>
      <c r="Y14" s="221">
        <f t="shared" si="11"/>
        <v>29383828.05105648</v>
      </c>
      <c r="Z14" s="184">
        <v>1000931</v>
      </c>
      <c r="AA14" s="221">
        <f t="shared" si="12"/>
        <v>30384759.05105648</v>
      </c>
      <c r="AB14" s="184">
        <v>1251209</v>
      </c>
      <c r="AC14" s="221">
        <f t="shared" si="17"/>
        <v>31635968.05105648</v>
      </c>
      <c r="AD14" s="184">
        <v>801627</v>
      </c>
      <c r="AE14" s="221">
        <f t="shared" si="17"/>
        <v>32437595.05105648</v>
      </c>
      <c r="AF14" s="184">
        <v>1581529</v>
      </c>
      <c r="AG14" s="221">
        <f t="shared" si="14"/>
        <v>34019124.051056474</v>
      </c>
      <c r="AH14" s="184">
        <v>1699033</v>
      </c>
      <c r="AI14" s="221">
        <f t="shared" si="15"/>
        <v>35718157.051056474</v>
      </c>
      <c r="AJ14" s="184">
        <v>719478</v>
      </c>
      <c r="AK14" s="221">
        <f t="shared" si="16"/>
        <v>36437635.051056474</v>
      </c>
    </row>
    <row r="15" spans="1:37" ht="14.25">
      <c r="A15" s="176">
        <v>136</v>
      </c>
      <c r="B15" s="10" t="s">
        <v>23</v>
      </c>
      <c r="C15" s="36">
        <v>73557</v>
      </c>
      <c r="D15" s="14">
        <f t="shared" si="2"/>
        <v>96692016.01314257</v>
      </c>
      <c r="E15" s="12">
        <v>9862014</v>
      </c>
      <c r="F15" s="26">
        <f t="shared" si="3"/>
        <v>106554030.01314257</v>
      </c>
      <c r="G15" s="48">
        <v>3290685</v>
      </c>
      <c r="H15" s="29">
        <f t="shared" si="4"/>
        <v>109844715.01314257</v>
      </c>
      <c r="I15" s="96">
        <v>3029378</v>
      </c>
      <c r="J15" s="26">
        <f t="shared" si="5"/>
        <v>112874093.01314257</v>
      </c>
      <c r="K15" s="190">
        <v>8466612</v>
      </c>
      <c r="L15" s="184">
        <v>298085</v>
      </c>
      <c r="M15" s="32">
        <f t="shared" si="6"/>
        <v>121638790.01314257</v>
      </c>
      <c r="N15" s="184">
        <v>2514591.573780343</v>
      </c>
      <c r="O15" s="32">
        <f t="shared" si="7"/>
        <v>124153381.58692291</v>
      </c>
      <c r="P15" s="184">
        <v>2315419</v>
      </c>
      <c r="Q15" s="77">
        <f t="shared" si="8"/>
        <v>126468800.58692291</v>
      </c>
      <c r="R15" s="184">
        <v>4158985</v>
      </c>
      <c r="S15" s="77">
        <f t="shared" si="13"/>
        <v>130627785.58692291</v>
      </c>
      <c r="T15" s="184">
        <v>3670596</v>
      </c>
      <c r="U15" s="77">
        <f t="shared" si="9"/>
        <v>134298381.5869229</v>
      </c>
      <c r="V15" s="184">
        <v>7258859</v>
      </c>
      <c r="W15" s="221">
        <f t="shared" si="10"/>
        <v>141557240.5869229</v>
      </c>
      <c r="X15" s="184">
        <v>4864492</v>
      </c>
      <c r="Y15" s="221">
        <f t="shared" si="11"/>
        <v>146421732.5869229</v>
      </c>
      <c r="Z15" s="184">
        <v>5576161</v>
      </c>
      <c r="AA15" s="221">
        <f t="shared" si="12"/>
        <v>151997893.5869229</v>
      </c>
      <c r="AB15" s="184">
        <v>6200842</v>
      </c>
      <c r="AC15" s="221">
        <f t="shared" si="17"/>
        <v>158198735.5869229</v>
      </c>
      <c r="AD15" s="184">
        <v>3777894</v>
      </c>
      <c r="AE15" s="221">
        <f t="shared" si="17"/>
        <v>161976629.5869229</v>
      </c>
      <c r="AF15" s="184">
        <v>8147951</v>
      </c>
      <c r="AG15" s="221">
        <f t="shared" si="14"/>
        <v>170124580.5869229</v>
      </c>
      <c r="AH15" s="184">
        <v>9149755</v>
      </c>
      <c r="AI15" s="221">
        <f t="shared" si="15"/>
        <v>179274335.5869229</v>
      </c>
      <c r="AJ15" s="184">
        <v>3860267</v>
      </c>
      <c r="AK15" s="221">
        <f t="shared" si="16"/>
        <v>183134602.5869229</v>
      </c>
    </row>
    <row r="16" spans="1:37" ht="14.25">
      <c r="A16" s="176">
        <v>138</v>
      </c>
      <c r="B16" s="10" t="s">
        <v>25</v>
      </c>
      <c r="C16" s="36">
        <v>41991</v>
      </c>
      <c r="D16" s="14">
        <f t="shared" si="2"/>
        <v>55197934.17904305</v>
      </c>
      <c r="E16" s="12">
        <v>4231679</v>
      </c>
      <c r="F16" s="26">
        <f t="shared" si="3"/>
        <v>59429613.17904305</v>
      </c>
      <c r="G16" s="48">
        <v>568310</v>
      </c>
      <c r="H16" s="29">
        <f t="shared" si="4"/>
        <v>59997923.17904305</v>
      </c>
      <c r="I16" s="96">
        <v>1635062</v>
      </c>
      <c r="J16" s="26">
        <f t="shared" si="5"/>
        <v>61632985.17904305</v>
      </c>
      <c r="K16" s="190">
        <v>3741483</v>
      </c>
      <c r="L16" s="184">
        <v>90627</v>
      </c>
      <c r="M16" s="32">
        <f t="shared" si="6"/>
        <v>65465095.17904305</v>
      </c>
      <c r="N16" s="184">
        <v>1650885.213720113</v>
      </c>
      <c r="O16" s="32">
        <f t="shared" si="7"/>
        <v>67115980.39276317</v>
      </c>
      <c r="P16" s="184">
        <v>896409</v>
      </c>
      <c r="Q16" s="77">
        <f t="shared" si="8"/>
        <v>68012389.39276317</v>
      </c>
      <c r="R16" s="184">
        <v>1884535</v>
      </c>
      <c r="S16" s="77">
        <f t="shared" si="13"/>
        <v>69896924.39276317</v>
      </c>
      <c r="T16" s="184">
        <v>1630912</v>
      </c>
      <c r="U16" s="77">
        <f t="shared" si="9"/>
        <v>71527836.39276317</v>
      </c>
      <c r="V16" s="184">
        <v>3427740</v>
      </c>
      <c r="W16" s="221">
        <f t="shared" si="10"/>
        <v>74955576.39276317</v>
      </c>
      <c r="X16" s="184">
        <v>1323953</v>
      </c>
      <c r="Y16" s="221">
        <f t="shared" si="11"/>
        <v>76279529.39276317</v>
      </c>
      <c r="Z16" s="184">
        <v>2893799</v>
      </c>
      <c r="AA16" s="221">
        <f t="shared" si="12"/>
        <v>79173328.39276317</v>
      </c>
      <c r="AB16" s="184">
        <v>3259018</v>
      </c>
      <c r="AC16" s="221">
        <f t="shared" si="17"/>
        <v>82432346.39276317</v>
      </c>
      <c r="AD16" s="184">
        <v>2070467</v>
      </c>
      <c r="AE16" s="221">
        <f t="shared" si="17"/>
        <v>84502813.39276317</v>
      </c>
      <c r="AF16" s="184">
        <v>4437270</v>
      </c>
      <c r="AG16" s="221">
        <f t="shared" si="14"/>
        <v>88940083.39276317</v>
      </c>
      <c r="AH16" s="184">
        <v>4651589</v>
      </c>
      <c r="AI16" s="221">
        <f t="shared" si="15"/>
        <v>93591672.39276317</v>
      </c>
      <c r="AJ16" s="184">
        <v>1969503</v>
      </c>
      <c r="AK16" s="221">
        <f t="shared" si="16"/>
        <v>95561175.39276317</v>
      </c>
    </row>
    <row r="17" spans="1:37" ht="14.25">
      <c r="A17" s="176">
        <v>139</v>
      </c>
      <c r="B17" s="10" t="s">
        <v>27</v>
      </c>
      <c r="C17" s="36">
        <v>22133</v>
      </c>
      <c r="D17" s="14">
        <f t="shared" si="2"/>
        <v>29094231.55401776</v>
      </c>
      <c r="E17" s="12">
        <v>2709876</v>
      </c>
      <c r="F17" s="26">
        <f t="shared" si="3"/>
        <v>31804107.55401776</v>
      </c>
      <c r="G17" s="48">
        <v>253623</v>
      </c>
      <c r="H17" s="29">
        <f t="shared" si="4"/>
        <v>32057730.55401776</v>
      </c>
      <c r="I17" s="96">
        <v>834204</v>
      </c>
      <c r="J17" s="26">
        <f t="shared" si="5"/>
        <v>32891934.55401776</v>
      </c>
      <c r="K17" s="190">
        <v>2391861</v>
      </c>
      <c r="L17" s="184">
        <v>16640</v>
      </c>
      <c r="M17" s="32">
        <f t="shared" si="6"/>
        <v>35300435.55401776</v>
      </c>
      <c r="N17" s="184">
        <v>808438.0345375687</v>
      </c>
      <c r="O17" s="32">
        <f t="shared" si="7"/>
        <v>36108873.58855533</v>
      </c>
      <c r="P17" s="184">
        <v>644092</v>
      </c>
      <c r="Q17" s="77">
        <f t="shared" si="8"/>
        <v>36752965.58855533</v>
      </c>
      <c r="R17" s="184">
        <v>1386815</v>
      </c>
      <c r="S17" s="77">
        <f t="shared" si="13"/>
        <v>38139780.58855533</v>
      </c>
      <c r="T17" s="184">
        <v>1139150</v>
      </c>
      <c r="U17" s="77">
        <f t="shared" si="9"/>
        <v>39278930.58855533</v>
      </c>
      <c r="V17" s="184">
        <v>2005799</v>
      </c>
      <c r="W17" s="221">
        <f t="shared" si="10"/>
        <v>41284729.58855533</v>
      </c>
      <c r="X17" s="184">
        <v>2116180</v>
      </c>
      <c r="Y17" s="221">
        <f t="shared" si="11"/>
        <v>43400909.58855533</v>
      </c>
      <c r="Z17" s="184">
        <v>1904646</v>
      </c>
      <c r="AA17" s="221">
        <f t="shared" si="12"/>
        <v>45305555.58855533</v>
      </c>
      <c r="AB17" s="184">
        <v>1687848</v>
      </c>
      <c r="AC17" s="221">
        <f t="shared" si="17"/>
        <v>46993403.58855533</v>
      </c>
      <c r="AD17" s="184">
        <v>1586190</v>
      </c>
      <c r="AE17" s="221">
        <f t="shared" si="17"/>
        <v>48579593.58855533</v>
      </c>
      <c r="AF17" s="184">
        <v>2317083</v>
      </c>
      <c r="AG17" s="221">
        <f t="shared" si="14"/>
        <v>50896676.58855533</v>
      </c>
      <c r="AH17" s="184">
        <v>2433016</v>
      </c>
      <c r="AI17" s="221">
        <f t="shared" si="15"/>
        <v>53329692.58855533</v>
      </c>
      <c r="AJ17" s="184">
        <v>1026085</v>
      </c>
      <c r="AK17" s="221">
        <f t="shared" si="16"/>
        <v>54355777.58855533</v>
      </c>
    </row>
    <row r="18" spans="1:37" ht="14.25">
      <c r="A18" s="176">
        <v>140</v>
      </c>
      <c r="B18" s="10" t="s">
        <v>29</v>
      </c>
      <c r="C18" s="36">
        <v>8890</v>
      </c>
      <c r="D18" s="14">
        <f t="shared" si="2"/>
        <v>11686066.891755203</v>
      </c>
      <c r="E18" s="12">
        <v>1228217</v>
      </c>
      <c r="F18" s="26">
        <f t="shared" si="3"/>
        <v>12914283.891755203</v>
      </c>
      <c r="G18" s="48">
        <v>165448</v>
      </c>
      <c r="H18" s="29">
        <f t="shared" si="4"/>
        <v>13079731.891755203</v>
      </c>
      <c r="I18" s="96">
        <v>509268</v>
      </c>
      <c r="J18" s="26">
        <f t="shared" si="5"/>
        <v>13588999.891755203</v>
      </c>
      <c r="K18" s="190">
        <v>1355503</v>
      </c>
      <c r="L18" s="184">
        <v>24450</v>
      </c>
      <c r="M18" s="32">
        <f t="shared" si="6"/>
        <v>14968952.891755203</v>
      </c>
      <c r="N18" s="184">
        <v>895509.8963104431</v>
      </c>
      <c r="O18" s="32">
        <f t="shared" si="7"/>
        <v>15864462.788065646</v>
      </c>
      <c r="P18" s="184">
        <v>304803</v>
      </c>
      <c r="Q18" s="77">
        <f t="shared" si="8"/>
        <v>16169265.788065646</v>
      </c>
      <c r="R18" s="184">
        <v>494965</v>
      </c>
      <c r="S18" s="77">
        <f t="shared" si="13"/>
        <v>16664230.788065646</v>
      </c>
      <c r="T18" s="184">
        <v>592015</v>
      </c>
      <c r="U18" s="77">
        <f t="shared" si="9"/>
        <v>17256245.788065646</v>
      </c>
      <c r="V18" s="184">
        <v>1186101</v>
      </c>
      <c r="W18" s="221">
        <f t="shared" si="10"/>
        <v>18442346.788065646</v>
      </c>
      <c r="X18" s="184">
        <v>1198682</v>
      </c>
      <c r="Y18" s="221">
        <f t="shared" si="11"/>
        <v>19641028.788065646</v>
      </c>
      <c r="Z18" s="184">
        <v>922032</v>
      </c>
      <c r="AA18" s="221">
        <f t="shared" si="12"/>
        <v>20563060.788065646</v>
      </c>
      <c r="AB18" s="184">
        <v>966430</v>
      </c>
      <c r="AC18" s="221">
        <f t="shared" si="17"/>
        <v>21529490.788065646</v>
      </c>
      <c r="AD18" s="184">
        <v>638832</v>
      </c>
      <c r="AE18" s="221">
        <f t="shared" si="17"/>
        <v>22168322.788065646</v>
      </c>
      <c r="AF18" s="184">
        <v>1250204</v>
      </c>
      <c r="AG18" s="221">
        <f t="shared" si="14"/>
        <v>23418526.788065646</v>
      </c>
      <c r="AH18" s="184">
        <v>1289544</v>
      </c>
      <c r="AI18" s="221">
        <f t="shared" si="15"/>
        <v>24708070.788065646</v>
      </c>
      <c r="AJ18" s="184">
        <v>542081</v>
      </c>
      <c r="AK18" s="221">
        <f t="shared" si="16"/>
        <v>25250151.788065646</v>
      </c>
    </row>
    <row r="19" spans="1:37" ht="14.25">
      <c r="A19" s="176">
        <v>160</v>
      </c>
      <c r="B19" s="10" t="s">
        <v>31</v>
      </c>
      <c r="C19" s="36">
        <v>61486</v>
      </c>
      <c r="D19" s="14">
        <f t="shared" si="2"/>
        <v>80824466.69364008</v>
      </c>
      <c r="E19" s="12">
        <v>5892537</v>
      </c>
      <c r="F19" s="26">
        <f t="shared" si="3"/>
        <v>86717003.69364008</v>
      </c>
      <c r="G19" s="48">
        <v>145844</v>
      </c>
      <c r="H19" s="29">
        <f t="shared" si="4"/>
        <v>86862847.69364008</v>
      </c>
      <c r="I19" s="96">
        <v>1692593</v>
      </c>
      <c r="J19" s="26">
        <f t="shared" si="5"/>
        <v>88555440.69364008</v>
      </c>
      <c r="K19" s="190">
        <v>5737633</v>
      </c>
      <c r="L19" s="184">
        <v>493335</v>
      </c>
      <c r="M19" s="32">
        <f t="shared" si="6"/>
        <v>94786408.69364008</v>
      </c>
      <c r="N19" s="184">
        <v>1985864.1280701756</v>
      </c>
      <c r="O19" s="32">
        <f t="shared" si="7"/>
        <v>96772272.82171026</v>
      </c>
      <c r="P19" s="184">
        <v>1047723</v>
      </c>
      <c r="Q19" s="77">
        <f t="shared" si="8"/>
        <v>97819995.82171026</v>
      </c>
      <c r="R19" s="184">
        <v>2961696</v>
      </c>
      <c r="S19" s="77">
        <f t="shared" si="13"/>
        <v>100781691.82171026</v>
      </c>
      <c r="T19" s="184">
        <v>2897928</v>
      </c>
      <c r="U19" s="77">
        <f t="shared" si="9"/>
        <v>103679619.82171026</v>
      </c>
      <c r="V19" s="184">
        <v>5137748</v>
      </c>
      <c r="W19" s="221">
        <f t="shared" si="10"/>
        <v>108817367.82171026</v>
      </c>
      <c r="X19" s="184">
        <v>2178940</v>
      </c>
      <c r="Y19" s="221">
        <f t="shared" si="11"/>
        <v>110996307.82171026</v>
      </c>
      <c r="Z19" s="184">
        <v>3950710</v>
      </c>
      <c r="AA19" s="221">
        <f t="shared" si="12"/>
        <v>114947017.82171026</v>
      </c>
      <c r="AB19" s="184">
        <v>4902482</v>
      </c>
      <c r="AC19" s="221">
        <f t="shared" si="17"/>
        <v>119849499.82171026</v>
      </c>
      <c r="AD19" s="184">
        <v>3204804</v>
      </c>
      <c r="AE19" s="221">
        <f t="shared" si="17"/>
        <v>123054303.82171026</v>
      </c>
      <c r="AF19" s="184">
        <v>5986019</v>
      </c>
      <c r="AG19" s="221">
        <f t="shared" si="14"/>
        <v>129040322.82171026</v>
      </c>
      <c r="AH19" s="184">
        <v>6671618</v>
      </c>
      <c r="AI19" s="221">
        <f t="shared" si="15"/>
        <v>135711940.82171026</v>
      </c>
      <c r="AJ19" s="184">
        <v>2825847</v>
      </c>
      <c r="AK19" s="221">
        <f t="shared" si="16"/>
        <v>138537787.82171026</v>
      </c>
    </row>
    <row r="20" spans="1:37" ht="14.25">
      <c r="A20" s="176">
        <v>162</v>
      </c>
      <c r="B20" s="10" t="s">
        <v>33</v>
      </c>
      <c r="C20" s="36">
        <v>30801</v>
      </c>
      <c r="D20" s="14">
        <f t="shared" si="2"/>
        <v>40488475.40303172</v>
      </c>
      <c r="E20" s="12">
        <v>2690839</v>
      </c>
      <c r="F20" s="26">
        <f t="shared" si="3"/>
        <v>43179314.40303172</v>
      </c>
      <c r="G20" s="48">
        <v>147202</v>
      </c>
      <c r="H20" s="29">
        <f t="shared" si="4"/>
        <v>43326516.40303172</v>
      </c>
      <c r="I20" s="96">
        <v>1033037</v>
      </c>
      <c r="J20" s="26">
        <f t="shared" si="5"/>
        <v>44359553.40303172</v>
      </c>
      <c r="K20" s="190">
        <v>2755743</v>
      </c>
      <c r="L20" s="184">
        <v>101976</v>
      </c>
      <c r="M20" s="32">
        <f t="shared" si="6"/>
        <v>47217272.40303172</v>
      </c>
      <c r="N20" s="184">
        <v>1087669.6614463404</v>
      </c>
      <c r="O20" s="32">
        <f t="shared" si="7"/>
        <v>48304942.06447806</v>
      </c>
      <c r="P20" s="184">
        <v>526601</v>
      </c>
      <c r="Q20" s="77">
        <f t="shared" si="8"/>
        <v>48831543.06447806</v>
      </c>
      <c r="R20" s="184">
        <v>1184762</v>
      </c>
      <c r="S20" s="77">
        <f t="shared" si="13"/>
        <v>50016305.06447806</v>
      </c>
      <c r="T20" s="184">
        <v>1287170</v>
      </c>
      <c r="U20" s="77">
        <f t="shared" si="9"/>
        <v>51303475.06447806</v>
      </c>
      <c r="V20" s="184">
        <v>2327617</v>
      </c>
      <c r="W20" s="221">
        <f t="shared" si="10"/>
        <v>53631092.06447806</v>
      </c>
      <c r="X20" s="184">
        <v>1016575</v>
      </c>
      <c r="Y20" s="221">
        <f t="shared" si="11"/>
        <v>54647667.06447806</v>
      </c>
      <c r="Z20" s="184">
        <v>2008227</v>
      </c>
      <c r="AA20" s="221">
        <f t="shared" si="12"/>
        <v>56655894.06447806</v>
      </c>
      <c r="AB20" s="184">
        <v>2225242</v>
      </c>
      <c r="AC20" s="221">
        <f t="shared" si="17"/>
        <v>58881136.06447806</v>
      </c>
      <c r="AD20" s="184">
        <v>1340559</v>
      </c>
      <c r="AE20" s="221">
        <f t="shared" si="17"/>
        <v>60221695.06447806</v>
      </c>
      <c r="AF20" s="184">
        <v>2820110</v>
      </c>
      <c r="AG20" s="221">
        <f t="shared" si="14"/>
        <v>63041805.06447806</v>
      </c>
      <c r="AH20" s="184">
        <v>3266859</v>
      </c>
      <c r="AI20" s="221">
        <f t="shared" si="15"/>
        <v>66308664.06447806</v>
      </c>
      <c r="AJ20" s="184">
        <v>1383790</v>
      </c>
      <c r="AK20" s="221">
        <f t="shared" si="16"/>
        <v>67692454.06447807</v>
      </c>
    </row>
    <row r="21" spans="1:37" ht="14.25">
      <c r="A21" s="176">
        <v>163</v>
      </c>
      <c r="B21" s="10" t="s">
        <v>35</v>
      </c>
      <c r="C21" s="36">
        <v>61309</v>
      </c>
      <c r="D21" s="14">
        <f t="shared" si="2"/>
        <v>80591796.97037342</v>
      </c>
      <c r="E21" s="12">
        <v>5057234</v>
      </c>
      <c r="F21" s="26">
        <f aca="true" t="shared" si="18" ref="F21:F27">D21+E21</f>
        <v>85649030.97037342</v>
      </c>
      <c r="G21" s="48">
        <v>1086566</v>
      </c>
      <c r="H21" s="29">
        <f aca="true" t="shared" si="19" ref="H21:H27">F21+G21</f>
        <v>86735596.97037342</v>
      </c>
      <c r="I21" s="96">
        <v>2316349</v>
      </c>
      <c r="J21" s="26">
        <f aca="true" t="shared" si="20" ref="J21:J27">H21+I21</f>
        <v>89051945.97037342</v>
      </c>
      <c r="K21" s="190">
        <v>5576729</v>
      </c>
      <c r="L21" s="184">
        <v>117848</v>
      </c>
      <c r="M21" s="32">
        <f t="shared" si="6"/>
        <v>94746522.97037342</v>
      </c>
      <c r="N21" s="184">
        <v>2069156.8997634351</v>
      </c>
      <c r="O21" s="32">
        <f t="shared" si="7"/>
        <v>96815679.87013686</v>
      </c>
      <c r="P21" s="184">
        <v>1226655</v>
      </c>
      <c r="Q21" s="77">
        <f t="shared" si="8"/>
        <v>98042334.87013686</v>
      </c>
      <c r="R21" s="184">
        <v>2786018</v>
      </c>
      <c r="S21" s="77">
        <f t="shared" si="13"/>
        <v>100828352.87013686</v>
      </c>
      <c r="T21" s="184">
        <v>2825952</v>
      </c>
      <c r="U21" s="77">
        <f t="shared" si="9"/>
        <v>103654304.87013686</v>
      </c>
      <c r="V21" s="184">
        <v>4871432</v>
      </c>
      <c r="W21" s="221">
        <f t="shared" si="10"/>
        <v>108525736.87013686</v>
      </c>
      <c r="X21" s="184">
        <v>2483616</v>
      </c>
      <c r="Y21" s="221">
        <f t="shared" si="11"/>
        <v>111009352.87013686</v>
      </c>
      <c r="Z21" s="184">
        <v>3906514</v>
      </c>
      <c r="AA21" s="221">
        <f t="shared" si="12"/>
        <v>114915866.87013686</v>
      </c>
      <c r="AB21" s="184">
        <v>4580748</v>
      </c>
      <c r="AC21" s="221">
        <f t="shared" si="17"/>
        <v>119496614.87013686</v>
      </c>
      <c r="AD21" s="184">
        <v>2797638</v>
      </c>
      <c r="AE21" s="221">
        <f t="shared" si="17"/>
        <v>122294252.87013686</v>
      </c>
      <c r="AF21" s="184">
        <v>5643719</v>
      </c>
      <c r="AG21" s="221">
        <f t="shared" si="14"/>
        <v>127937971.87013686</v>
      </c>
      <c r="AH21" s="184">
        <v>6254966</v>
      </c>
      <c r="AI21" s="221">
        <f t="shared" si="15"/>
        <v>134192937.87013686</v>
      </c>
      <c r="AJ21" s="184">
        <v>2647021</v>
      </c>
      <c r="AK21" s="221">
        <f t="shared" si="16"/>
        <v>136839958.87013686</v>
      </c>
    </row>
    <row r="22" spans="1:37" ht="14.25">
      <c r="A22" s="176">
        <v>180</v>
      </c>
      <c r="B22" s="10" t="s">
        <v>37</v>
      </c>
      <c r="C22" s="36">
        <v>794494</v>
      </c>
      <c r="D22" s="14">
        <f t="shared" si="2"/>
        <v>1044376831.1696465</v>
      </c>
      <c r="E22" s="12">
        <v>28461475</v>
      </c>
      <c r="F22" s="26">
        <f t="shared" si="18"/>
        <v>1072838306.1696465</v>
      </c>
      <c r="G22" s="48">
        <v>-16687204</v>
      </c>
      <c r="H22" s="29">
        <f t="shared" si="19"/>
        <v>1056151102.1696465</v>
      </c>
      <c r="I22" s="96">
        <v>17113608</v>
      </c>
      <c r="J22" s="26">
        <f t="shared" si="20"/>
        <v>1073264710.1696465</v>
      </c>
      <c r="K22" s="190">
        <v>37326592</v>
      </c>
      <c r="L22" s="184">
        <v>-2194269</v>
      </c>
      <c r="M22" s="32">
        <f t="shared" si="6"/>
        <v>1108397033.1696465</v>
      </c>
      <c r="N22" s="184">
        <v>-40471854.54046464</v>
      </c>
      <c r="O22" s="32">
        <f t="shared" si="7"/>
        <v>1067925178.6291819</v>
      </c>
      <c r="P22" s="184">
        <v>8970799</v>
      </c>
      <c r="Q22" s="77">
        <f t="shared" si="8"/>
        <v>1076895977.6291819</v>
      </c>
      <c r="R22" s="184">
        <v>23191612</v>
      </c>
      <c r="S22" s="77">
        <f t="shared" si="13"/>
        <v>1100087589.6291819</v>
      </c>
      <c r="T22" s="184">
        <v>21789849</v>
      </c>
      <c r="U22" s="77">
        <f t="shared" si="9"/>
        <v>1121877438.6291819</v>
      </c>
      <c r="V22" s="184">
        <v>35747959</v>
      </c>
      <c r="W22" s="221">
        <f t="shared" si="10"/>
        <v>1157625397.6291819</v>
      </c>
      <c r="X22" s="184">
        <v>17928471</v>
      </c>
      <c r="Y22" s="221">
        <f t="shared" si="11"/>
        <v>1175553868.6291819</v>
      </c>
      <c r="Z22" s="184">
        <v>31302093</v>
      </c>
      <c r="AA22" s="221">
        <f t="shared" si="12"/>
        <v>1206855961.6291819</v>
      </c>
      <c r="AB22" s="184">
        <v>36548810</v>
      </c>
      <c r="AC22" s="221">
        <f t="shared" si="17"/>
        <v>1243404771.6291819</v>
      </c>
      <c r="AD22" s="184">
        <v>25523133</v>
      </c>
      <c r="AE22" s="221">
        <f t="shared" si="17"/>
        <v>1268927904.6291819</v>
      </c>
      <c r="AF22" s="184">
        <v>43672463</v>
      </c>
      <c r="AG22" s="221">
        <f t="shared" si="14"/>
        <v>1312600367.6291819</v>
      </c>
      <c r="AH22" s="184">
        <v>46381927</v>
      </c>
      <c r="AI22" s="221">
        <f t="shared" si="15"/>
        <v>1358982294.6291819</v>
      </c>
      <c r="AJ22" s="184">
        <v>19590944</v>
      </c>
      <c r="AK22" s="221">
        <f t="shared" si="16"/>
        <v>1378573238.6291819</v>
      </c>
    </row>
    <row r="23" spans="1:37" ht="14.25">
      <c r="A23" s="176">
        <v>181</v>
      </c>
      <c r="B23" s="10" t="s">
        <v>39</v>
      </c>
      <c r="C23" s="36">
        <v>83338</v>
      </c>
      <c r="D23" s="14">
        <f t="shared" si="2"/>
        <v>109549318.63049439</v>
      </c>
      <c r="E23" s="12">
        <v>7258042</v>
      </c>
      <c r="F23" s="26">
        <f t="shared" si="18"/>
        <v>116807360.63049439</v>
      </c>
      <c r="G23" s="48">
        <v>3085558</v>
      </c>
      <c r="H23" s="29">
        <f t="shared" si="19"/>
        <v>119892918.63049439</v>
      </c>
      <c r="I23" s="96">
        <v>2512327</v>
      </c>
      <c r="J23" s="26">
        <f t="shared" si="20"/>
        <v>122405245.63049439</v>
      </c>
      <c r="K23" s="190">
        <v>8173050</v>
      </c>
      <c r="L23" s="184">
        <v>-36995</v>
      </c>
      <c r="M23" s="32">
        <f t="shared" si="6"/>
        <v>130541300.63049439</v>
      </c>
      <c r="N23" s="184">
        <v>-544573.5162295103</v>
      </c>
      <c r="O23" s="32">
        <f t="shared" si="7"/>
        <v>129996727.11426488</v>
      </c>
      <c r="P23" s="184">
        <v>1876541</v>
      </c>
      <c r="Q23" s="77">
        <f t="shared" si="8"/>
        <v>131873268.11426488</v>
      </c>
      <c r="R23" s="184">
        <v>3324867</v>
      </c>
      <c r="S23" s="77">
        <f t="shared" si="13"/>
        <v>135198135.11426488</v>
      </c>
      <c r="T23" s="184">
        <v>2963245</v>
      </c>
      <c r="U23" s="77">
        <f t="shared" si="9"/>
        <v>138161380.11426488</v>
      </c>
      <c r="V23" s="184">
        <v>5464469</v>
      </c>
      <c r="W23" s="221">
        <f t="shared" si="10"/>
        <v>143625849.11426488</v>
      </c>
      <c r="X23" s="184">
        <v>6455407</v>
      </c>
      <c r="Y23" s="221">
        <f t="shared" si="11"/>
        <v>150081256.11426488</v>
      </c>
      <c r="Z23" s="184">
        <v>5069759</v>
      </c>
      <c r="AA23" s="221">
        <f t="shared" si="12"/>
        <v>155151015.11426488</v>
      </c>
      <c r="AB23" s="184">
        <v>5296035</v>
      </c>
      <c r="AC23" s="221">
        <f t="shared" si="17"/>
        <v>160447050.11426488</v>
      </c>
      <c r="AD23" s="184">
        <v>5280490</v>
      </c>
      <c r="AE23" s="221">
        <f t="shared" si="17"/>
        <v>165727540.11426488</v>
      </c>
      <c r="AF23" s="184">
        <v>7745764</v>
      </c>
      <c r="AG23" s="221">
        <f t="shared" si="14"/>
        <v>173473304.11426488</v>
      </c>
      <c r="AH23" s="184">
        <v>7299118</v>
      </c>
      <c r="AI23" s="221">
        <f t="shared" si="15"/>
        <v>180772422.11426488</v>
      </c>
      <c r="AJ23" s="184">
        <v>3055083</v>
      </c>
      <c r="AK23" s="221">
        <f t="shared" si="16"/>
        <v>183827505.11426488</v>
      </c>
    </row>
    <row r="24" spans="1:37" ht="14.25">
      <c r="A24" s="176">
        <v>182</v>
      </c>
      <c r="B24" s="10" t="s">
        <v>41</v>
      </c>
      <c r="C24" s="36">
        <v>84082</v>
      </c>
      <c r="D24" s="14">
        <f t="shared" si="2"/>
        <v>110527320.1791407</v>
      </c>
      <c r="E24" s="12">
        <v>6377198</v>
      </c>
      <c r="F24" s="26">
        <f t="shared" si="18"/>
        <v>116904518.1791407</v>
      </c>
      <c r="G24" s="48">
        <v>1848082</v>
      </c>
      <c r="H24" s="29">
        <f t="shared" si="19"/>
        <v>118752600.1791407</v>
      </c>
      <c r="I24" s="96">
        <v>3583278</v>
      </c>
      <c r="J24" s="26">
        <f t="shared" si="20"/>
        <v>122335878.1791407</v>
      </c>
      <c r="K24" s="190">
        <v>7269953</v>
      </c>
      <c r="L24" s="184">
        <v>181819</v>
      </c>
      <c r="M24" s="32">
        <f t="shared" si="6"/>
        <v>129787650.1791407</v>
      </c>
      <c r="N24" s="184">
        <v>2024208.6298734099</v>
      </c>
      <c r="O24" s="32">
        <f t="shared" si="7"/>
        <v>131811858.80901411</v>
      </c>
      <c r="P24" s="184">
        <v>1692413</v>
      </c>
      <c r="Q24" s="77">
        <f t="shared" si="8"/>
        <v>133504271.80901411</v>
      </c>
      <c r="R24" s="184">
        <v>4591945</v>
      </c>
      <c r="S24" s="77">
        <f t="shared" si="13"/>
        <v>138096216.8090141</v>
      </c>
      <c r="T24" s="184">
        <v>3868953</v>
      </c>
      <c r="U24" s="77">
        <f t="shared" si="9"/>
        <v>141965169.8090141</v>
      </c>
      <c r="V24" s="184">
        <v>6695912</v>
      </c>
      <c r="W24" s="221">
        <f t="shared" si="10"/>
        <v>148661081.8090141</v>
      </c>
      <c r="X24" s="184">
        <v>3078675</v>
      </c>
      <c r="Y24" s="221">
        <f t="shared" si="11"/>
        <v>151739756.8090141</v>
      </c>
      <c r="Z24" s="184">
        <v>5366750</v>
      </c>
      <c r="AA24" s="221">
        <f t="shared" si="12"/>
        <v>157106506.8090141</v>
      </c>
      <c r="AB24" s="184">
        <v>6216348</v>
      </c>
      <c r="AC24" s="221">
        <f t="shared" si="17"/>
        <v>163322854.8090141</v>
      </c>
      <c r="AD24" s="184">
        <v>3462593</v>
      </c>
      <c r="AE24" s="221">
        <f t="shared" si="17"/>
        <v>166785447.8090141</v>
      </c>
      <c r="AF24" s="184">
        <v>7716975</v>
      </c>
      <c r="AG24" s="221">
        <f t="shared" si="14"/>
        <v>174502422.8090141</v>
      </c>
      <c r="AH24" s="184">
        <v>8254615</v>
      </c>
      <c r="AI24" s="221">
        <f t="shared" si="15"/>
        <v>182757037.8090141</v>
      </c>
      <c r="AJ24" s="184">
        <v>3495646</v>
      </c>
      <c r="AK24" s="221">
        <f t="shared" si="16"/>
        <v>186252683.8090141</v>
      </c>
    </row>
    <row r="25" spans="1:37" ht="14.25">
      <c r="A25" s="176">
        <v>183</v>
      </c>
      <c r="B25" s="10" t="s">
        <v>43</v>
      </c>
      <c r="C25" s="36">
        <v>34880</v>
      </c>
      <c r="D25" s="14">
        <f t="shared" si="2"/>
        <v>45850395.18384943</v>
      </c>
      <c r="E25" s="12">
        <v>1449772</v>
      </c>
      <c r="F25" s="26">
        <f t="shared" si="18"/>
        <v>47300167.18384943</v>
      </c>
      <c r="G25" s="48">
        <v>372575</v>
      </c>
      <c r="H25" s="29">
        <f t="shared" si="19"/>
        <v>47672742.18384943</v>
      </c>
      <c r="I25" s="96">
        <v>624168</v>
      </c>
      <c r="J25" s="26">
        <f t="shared" si="20"/>
        <v>48296910.18384943</v>
      </c>
      <c r="K25" s="190">
        <v>1376445</v>
      </c>
      <c r="L25" s="184">
        <v>-41730</v>
      </c>
      <c r="M25" s="32">
        <f t="shared" si="6"/>
        <v>49631625.18384943</v>
      </c>
      <c r="N25" s="184">
        <v>-2018272.5913039073</v>
      </c>
      <c r="O25" s="32">
        <f t="shared" si="7"/>
        <v>47613352.592545524</v>
      </c>
      <c r="P25" s="184">
        <v>340195</v>
      </c>
      <c r="Q25" s="77">
        <f t="shared" si="8"/>
        <v>47953547.592545524</v>
      </c>
      <c r="R25" s="184">
        <v>1140988</v>
      </c>
      <c r="S25" s="77">
        <f t="shared" si="13"/>
        <v>49094535.592545524</v>
      </c>
      <c r="T25" s="184">
        <v>1296240</v>
      </c>
      <c r="U25" s="77">
        <f t="shared" si="9"/>
        <v>50390775.592545524</v>
      </c>
      <c r="V25" s="184">
        <v>953963</v>
      </c>
      <c r="W25" s="221">
        <f t="shared" si="10"/>
        <v>51344738.592545524</v>
      </c>
      <c r="X25" s="184">
        <v>874391</v>
      </c>
      <c r="Y25" s="221">
        <f t="shared" si="11"/>
        <v>52219129.592545524</v>
      </c>
      <c r="Z25" s="184">
        <v>1886184</v>
      </c>
      <c r="AA25" s="221">
        <f t="shared" si="12"/>
        <v>54105313.592545524</v>
      </c>
      <c r="AB25" s="184">
        <v>1867934</v>
      </c>
      <c r="AC25" s="221">
        <f t="shared" si="17"/>
        <v>55973247.592545524</v>
      </c>
      <c r="AD25" s="184">
        <v>1059783</v>
      </c>
      <c r="AE25" s="221">
        <f t="shared" si="17"/>
        <v>57033030.592545524</v>
      </c>
      <c r="AF25" s="184">
        <v>2010013</v>
      </c>
      <c r="AG25" s="221">
        <f t="shared" si="14"/>
        <v>59043043.592545524</v>
      </c>
      <c r="AH25" s="184">
        <v>1805667</v>
      </c>
      <c r="AI25" s="221">
        <f t="shared" si="15"/>
        <v>60848710.592545524</v>
      </c>
      <c r="AJ25" s="184">
        <v>763517</v>
      </c>
      <c r="AK25" s="221">
        <f t="shared" si="16"/>
        <v>61612227.592545524</v>
      </c>
    </row>
    <row r="26" spans="1:37" ht="14.25">
      <c r="A26" s="176">
        <v>184</v>
      </c>
      <c r="B26" s="10" t="s">
        <v>45</v>
      </c>
      <c r="C26" s="36">
        <v>63551</v>
      </c>
      <c r="D26" s="14">
        <f t="shared" si="2"/>
        <v>83538946.79841787</v>
      </c>
      <c r="E26" s="12">
        <v>1626275</v>
      </c>
      <c r="F26" s="26">
        <f t="shared" si="18"/>
        <v>85165221.79841787</v>
      </c>
      <c r="G26" s="48">
        <v>-2001116</v>
      </c>
      <c r="H26" s="29">
        <f t="shared" si="19"/>
        <v>83164105.79841787</v>
      </c>
      <c r="I26" s="96">
        <v>1607048</v>
      </c>
      <c r="J26" s="26">
        <f t="shared" si="20"/>
        <v>84771153.79841787</v>
      </c>
      <c r="K26" s="190">
        <v>2665207</v>
      </c>
      <c r="L26" s="184">
        <v>-177893</v>
      </c>
      <c r="M26" s="32">
        <f t="shared" si="6"/>
        <v>87258467.79841787</v>
      </c>
      <c r="N26" s="184">
        <v>-3888402.5416844785</v>
      </c>
      <c r="O26" s="32">
        <f t="shared" si="7"/>
        <v>83370065.25673339</v>
      </c>
      <c r="P26" s="184">
        <v>542099</v>
      </c>
      <c r="Q26" s="77">
        <f t="shared" si="8"/>
        <v>83912164.25673339</v>
      </c>
      <c r="R26" s="184">
        <v>1797189</v>
      </c>
      <c r="S26" s="77">
        <f t="shared" si="13"/>
        <v>85709353.25673339</v>
      </c>
      <c r="T26" s="184">
        <v>1452584</v>
      </c>
      <c r="U26" s="77">
        <f t="shared" si="9"/>
        <v>87161937.25673339</v>
      </c>
      <c r="V26" s="184">
        <v>2467961</v>
      </c>
      <c r="W26" s="221">
        <f t="shared" si="10"/>
        <v>89629898.25673339</v>
      </c>
      <c r="X26" s="184">
        <v>1262276</v>
      </c>
      <c r="Y26" s="221">
        <f t="shared" si="11"/>
        <v>90892174.25673339</v>
      </c>
      <c r="Z26" s="184">
        <v>2084839</v>
      </c>
      <c r="AA26" s="221">
        <f t="shared" si="12"/>
        <v>92977013.25673339</v>
      </c>
      <c r="AB26" s="184">
        <v>2344054</v>
      </c>
      <c r="AC26" s="221">
        <f t="shared" si="17"/>
        <v>95321067.25673339</v>
      </c>
      <c r="AD26" s="184">
        <v>2149907</v>
      </c>
      <c r="AE26" s="221">
        <f t="shared" si="17"/>
        <v>97470974.25673339</v>
      </c>
      <c r="AF26" s="184">
        <v>2729863</v>
      </c>
      <c r="AG26" s="221">
        <f t="shared" si="14"/>
        <v>100200837.25673339</v>
      </c>
      <c r="AH26" s="184">
        <v>2790239</v>
      </c>
      <c r="AI26" s="221">
        <f t="shared" si="15"/>
        <v>102991076.25673339</v>
      </c>
      <c r="AJ26" s="184">
        <v>1179113</v>
      </c>
      <c r="AK26" s="221">
        <f t="shared" si="16"/>
        <v>104170189.25673339</v>
      </c>
    </row>
    <row r="27" spans="1:37" ht="14.25">
      <c r="A27" s="176">
        <v>186</v>
      </c>
      <c r="B27" s="10" t="s">
        <v>47</v>
      </c>
      <c r="C27" s="36">
        <v>42693</v>
      </c>
      <c r="D27" s="14">
        <f t="shared" si="2"/>
        <v>56120725.962846436</v>
      </c>
      <c r="E27" s="12">
        <v>2594599</v>
      </c>
      <c r="F27" s="26">
        <f t="shared" si="18"/>
        <v>58715324.962846436</v>
      </c>
      <c r="G27" s="48">
        <v>287762</v>
      </c>
      <c r="H27" s="29">
        <f t="shared" si="19"/>
        <v>59003086.962846436</v>
      </c>
      <c r="I27" s="96">
        <v>2676645</v>
      </c>
      <c r="J27" s="26">
        <f t="shared" si="20"/>
        <v>61679731.962846436</v>
      </c>
      <c r="K27" s="190">
        <v>3613852</v>
      </c>
      <c r="L27" s="184">
        <v>40672</v>
      </c>
      <c r="M27" s="32">
        <f t="shared" si="6"/>
        <v>65334255.962846436</v>
      </c>
      <c r="N27" s="184">
        <v>178457.25480109453</v>
      </c>
      <c r="O27" s="32">
        <f t="shared" si="7"/>
        <v>65512713.21764753</v>
      </c>
      <c r="P27" s="184">
        <v>829487</v>
      </c>
      <c r="Q27" s="77">
        <f t="shared" si="8"/>
        <v>66342200.21764753</v>
      </c>
      <c r="R27" s="184">
        <v>1630197</v>
      </c>
      <c r="S27" s="77">
        <f t="shared" si="13"/>
        <v>67972397.21764752</v>
      </c>
      <c r="T27" s="184">
        <v>1829495</v>
      </c>
      <c r="U27" s="77">
        <f t="shared" si="9"/>
        <v>69801892.21764752</v>
      </c>
      <c r="V27" s="184">
        <v>2779938</v>
      </c>
      <c r="W27" s="221">
        <f t="shared" si="10"/>
        <v>72581830.21764752</v>
      </c>
      <c r="X27" s="184">
        <v>1384027</v>
      </c>
      <c r="Y27" s="221">
        <f t="shared" si="11"/>
        <v>73965857.21764752</v>
      </c>
      <c r="Z27" s="184">
        <v>2648812</v>
      </c>
      <c r="AA27" s="221">
        <f t="shared" si="12"/>
        <v>76614669.21764752</v>
      </c>
      <c r="AB27" s="184">
        <v>2824654</v>
      </c>
      <c r="AC27" s="221">
        <f t="shared" si="17"/>
        <v>79439323.21764752</v>
      </c>
      <c r="AD27" s="184">
        <v>1785939</v>
      </c>
      <c r="AE27" s="221">
        <f t="shared" si="17"/>
        <v>81225262.21764752</v>
      </c>
      <c r="AF27" s="184">
        <v>3584287</v>
      </c>
      <c r="AG27" s="221">
        <f t="shared" si="14"/>
        <v>84809549.21764752</v>
      </c>
      <c r="AH27" s="184">
        <v>3997738</v>
      </c>
      <c r="AI27" s="221">
        <f t="shared" si="15"/>
        <v>88807287.21764752</v>
      </c>
      <c r="AJ27" s="184">
        <v>1692356</v>
      </c>
      <c r="AK27" s="221">
        <f t="shared" si="16"/>
        <v>90499643.21764752</v>
      </c>
    </row>
    <row r="28" spans="1:37" ht="14.25">
      <c r="A28" s="176">
        <v>187</v>
      </c>
      <c r="B28" s="10" t="s">
        <v>49</v>
      </c>
      <c r="C28" s="36">
        <v>10599</v>
      </c>
      <c r="D28" s="14">
        <f t="shared" si="2"/>
        <v>13932578.513578558</v>
      </c>
      <c r="E28" s="12">
        <v>2008801</v>
      </c>
      <c r="F28" s="26">
        <f t="shared" si="3"/>
        <v>15941379.513578558</v>
      </c>
      <c r="G28" s="48">
        <v>644767</v>
      </c>
      <c r="H28" s="29">
        <f t="shared" si="4"/>
        <v>16586146.513578558</v>
      </c>
      <c r="I28" s="96">
        <v>-336806</v>
      </c>
      <c r="J28" s="26">
        <f t="shared" si="5"/>
        <v>16249340.513578558</v>
      </c>
      <c r="K28" s="190">
        <v>1871666</v>
      </c>
      <c r="L28" s="184">
        <v>-40022</v>
      </c>
      <c r="M28" s="32">
        <f t="shared" si="6"/>
        <v>18080984.513578556</v>
      </c>
      <c r="N28" s="184">
        <v>931804.1458936334</v>
      </c>
      <c r="O28" s="32">
        <f t="shared" si="7"/>
        <v>19012788.65947219</v>
      </c>
      <c r="P28" s="184">
        <v>603737</v>
      </c>
      <c r="Q28" s="77">
        <f t="shared" si="8"/>
        <v>19616525.65947219</v>
      </c>
      <c r="R28" s="184">
        <v>967218</v>
      </c>
      <c r="S28" s="77">
        <f t="shared" si="13"/>
        <v>20583743.65947219</v>
      </c>
      <c r="T28" s="184">
        <v>1031631</v>
      </c>
      <c r="U28" s="77">
        <f t="shared" si="9"/>
        <v>21615374.65947219</v>
      </c>
      <c r="V28" s="184">
        <v>1705992</v>
      </c>
      <c r="W28" s="221">
        <f t="shared" si="10"/>
        <v>23321366.65947219</v>
      </c>
      <c r="X28" s="184">
        <v>924900</v>
      </c>
      <c r="Y28" s="221">
        <f t="shared" si="11"/>
        <v>24246266.65947219</v>
      </c>
      <c r="Z28" s="184">
        <v>1156807</v>
      </c>
      <c r="AA28" s="221">
        <f t="shared" si="12"/>
        <v>25403073.65947219</v>
      </c>
      <c r="AB28" s="184">
        <v>1399392</v>
      </c>
      <c r="AC28" s="221">
        <f t="shared" si="17"/>
        <v>26802465.65947219</v>
      </c>
      <c r="AD28" s="184">
        <v>867402</v>
      </c>
      <c r="AE28" s="221">
        <f t="shared" si="17"/>
        <v>27669867.65947219</v>
      </c>
      <c r="AF28" s="184">
        <v>1835700</v>
      </c>
      <c r="AG28" s="221">
        <f t="shared" si="14"/>
        <v>29505567.65947219</v>
      </c>
      <c r="AH28" s="184">
        <v>1938286</v>
      </c>
      <c r="AI28" s="221">
        <f t="shared" si="15"/>
        <v>31443853.65947219</v>
      </c>
      <c r="AJ28" s="184">
        <v>819961</v>
      </c>
      <c r="AK28" s="221">
        <f t="shared" si="16"/>
        <v>32263814.65947219</v>
      </c>
    </row>
    <row r="29" spans="1:37" ht="14.25">
      <c r="A29" s="176">
        <v>188</v>
      </c>
      <c r="B29" s="10" t="s">
        <v>51</v>
      </c>
      <c r="C29" s="36">
        <v>55132</v>
      </c>
      <c r="D29" s="14">
        <f t="shared" si="2"/>
        <v>72472017.9838299</v>
      </c>
      <c r="E29" s="12">
        <v>29551298</v>
      </c>
      <c r="F29" s="26">
        <f t="shared" si="3"/>
        <v>102023315.9838299</v>
      </c>
      <c r="G29" s="48">
        <v>5902666</v>
      </c>
      <c r="H29" s="29">
        <f t="shared" si="4"/>
        <v>107925981.9838299</v>
      </c>
      <c r="I29" s="96">
        <v>3593668</v>
      </c>
      <c r="J29" s="26">
        <f t="shared" si="5"/>
        <v>111519649.9838299</v>
      </c>
      <c r="K29" s="190">
        <v>18033856</v>
      </c>
      <c r="L29" s="184">
        <v>760671</v>
      </c>
      <c r="M29" s="32">
        <f t="shared" si="6"/>
        <v>130314176.9838299</v>
      </c>
      <c r="N29" s="184">
        <v>5012850.525465384</v>
      </c>
      <c r="O29" s="32">
        <f t="shared" si="7"/>
        <v>135327027.50929528</v>
      </c>
      <c r="P29" s="184">
        <v>2490931</v>
      </c>
      <c r="Q29" s="77">
        <f t="shared" si="8"/>
        <v>137817958.50929528</v>
      </c>
      <c r="R29" s="184">
        <v>4875372</v>
      </c>
      <c r="S29" s="77">
        <f t="shared" si="13"/>
        <v>142693330.50929528</v>
      </c>
      <c r="T29" s="184">
        <v>4919744</v>
      </c>
      <c r="U29" s="77">
        <f t="shared" si="9"/>
        <v>147613074.50929528</v>
      </c>
      <c r="V29" s="184">
        <v>8330414</v>
      </c>
      <c r="W29" s="221">
        <f t="shared" si="10"/>
        <v>155943488.50929528</v>
      </c>
      <c r="X29" s="184">
        <v>26896880</v>
      </c>
      <c r="Y29" s="221">
        <f t="shared" si="11"/>
        <v>182840368.50929528</v>
      </c>
      <c r="Z29" s="184">
        <v>7522188</v>
      </c>
      <c r="AA29" s="221">
        <f t="shared" si="12"/>
        <v>190362556.50929528</v>
      </c>
      <c r="AB29" s="184">
        <v>9679135</v>
      </c>
      <c r="AC29" s="221">
        <f t="shared" si="17"/>
        <v>200041691.50929528</v>
      </c>
      <c r="AD29" s="184">
        <v>18537170</v>
      </c>
      <c r="AE29" s="221">
        <f t="shared" si="17"/>
        <v>218578861.50929528</v>
      </c>
      <c r="AF29" s="184">
        <v>12796145</v>
      </c>
      <c r="AG29" s="221">
        <f t="shared" si="14"/>
        <v>231375006.50929528</v>
      </c>
      <c r="AH29" s="184">
        <v>12043102</v>
      </c>
      <c r="AI29" s="221">
        <f t="shared" si="15"/>
        <v>243418108.50929528</v>
      </c>
      <c r="AJ29" s="184">
        <v>4924547</v>
      </c>
      <c r="AK29" s="221">
        <f t="shared" si="16"/>
        <v>248342655.50929528</v>
      </c>
    </row>
    <row r="30" spans="1:37" ht="14.25">
      <c r="A30" s="176">
        <v>191</v>
      </c>
      <c r="B30" s="10" t="s">
        <v>53</v>
      </c>
      <c r="C30" s="36">
        <v>37588</v>
      </c>
      <c r="D30" s="14">
        <f t="shared" si="2"/>
        <v>49410110.498008385</v>
      </c>
      <c r="E30" s="12">
        <v>3940922</v>
      </c>
      <c r="F30" s="26">
        <f t="shared" si="3"/>
        <v>53351032.498008385</v>
      </c>
      <c r="G30" s="48">
        <v>1183944</v>
      </c>
      <c r="H30" s="29">
        <f t="shared" si="4"/>
        <v>54534976.498008385</v>
      </c>
      <c r="I30" s="96">
        <v>1235692</v>
      </c>
      <c r="J30" s="26">
        <f t="shared" si="5"/>
        <v>55770668.498008385</v>
      </c>
      <c r="K30" s="190">
        <v>3851102</v>
      </c>
      <c r="L30" s="184">
        <v>93734</v>
      </c>
      <c r="M30" s="32">
        <f t="shared" si="6"/>
        <v>59715504.498008385</v>
      </c>
      <c r="N30" s="184">
        <v>473849.3705868274</v>
      </c>
      <c r="O30" s="32">
        <f t="shared" si="7"/>
        <v>60189353.86859521</v>
      </c>
      <c r="P30" s="184">
        <v>738499</v>
      </c>
      <c r="Q30" s="77">
        <f t="shared" si="8"/>
        <v>60927852.86859521</v>
      </c>
      <c r="R30" s="184">
        <v>1762087</v>
      </c>
      <c r="S30" s="77">
        <f t="shared" si="13"/>
        <v>62689939.86859521</v>
      </c>
      <c r="T30" s="184">
        <v>2096963</v>
      </c>
      <c r="U30" s="77">
        <f t="shared" si="9"/>
        <v>64786902.86859521</v>
      </c>
      <c r="V30" s="184">
        <v>3146283</v>
      </c>
      <c r="W30" s="221">
        <f t="shared" si="10"/>
        <v>67933185.86859521</v>
      </c>
      <c r="X30" s="184">
        <v>2062566</v>
      </c>
      <c r="Y30" s="221">
        <f t="shared" si="11"/>
        <v>69995751.86859521</v>
      </c>
      <c r="Z30" s="184">
        <v>2333730</v>
      </c>
      <c r="AA30" s="221">
        <f t="shared" si="12"/>
        <v>72329481.86859521</v>
      </c>
      <c r="AB30" s="184">
        <v>2914697</v>
      </c>
      <c r="AC30" s="221">
        <f t="shared" si="17"/>
        <v>75244178.86859521</v>
      </c>
      <c r="AD30" s="184">
        <v>2271006</v>
      </c>
      <c r="AE30" s="221">
        <f t="shared" si="17"/>
        <v>77515184.86859521</v>
      </c>
      <c r="AF30" s="184">
        <v>3893376</v>
      </c>
      <c r="AG30" s="221">
        <f t="shared" si="14"/>
        <v>81408560.86859521</v>
      </c>
      <c r="AH30" s="184">
        <v>3657281</v>
      </c>
      <c r="AI30" s="221">
        <f t="shared" si="15"/>
        <v>85065841.86859521</v>
      </c>
      <c r="AJ30" s="184">
        <v>1543955</v>
      </c>
      <c r="AK30" s="221">
        <f t="shared" si="16"/>
        <v>86609796.86859521</v>
      </c>
    </row>
    <row r="31" spans="1:37" ht="14.25">
      <c r="A31" s="176">
        <v>192</v>
      </c>
      <c r="B31" s="10" t="s">
        <v>55</v>
      </c>
      <c r="C31" s="36">
        <v>25301</v>
      </c>
      <c r="D31" s="14">
        <f t="shared" si="2"/>
        <v>33258625.245027937</v>
      </c>
      <c r="E31" s="12">
        <v>4671282</v>
      </c>
      <c r="F31" s="26">
        <f t="shared" si="3"/>
        <v>37929907.24502794</v>
      </c>
      <c r="G31" s="48">
        <v>1681384</v>
      </c>
      <c r="H31" s="29">
        <f t="shared" si="4"/>
        <v>39611291.24502794</v>
      </c>
      <c r="I31" s="96">
        <v>1257528</v>
      </c>
      <c r="J31" s="26">
        <f t="shared" si="5"/>
        <v>40868819.24502794</v>
      </c>
      <c r="K31" s="190">
        <v>3338735</v>
      </c>
      <c r="L31" s="184">
        <v>3310</v>
      </c>
      <c r="M31" s="32">
        <f t="shared" si="6"/>
        <v>44210864.24502794</v>
      </c>
      <c r="N31" s="184">
        <v>1558439.5276209787</v>
      </c>
      <c r="O31" s="32">
        <f t="shared" si="7"/>
        <v>45769303.772648916</v>
      </c>
      <c r="P31" s="184">
        <v>549686</v>
      </c>
      <c r="Q31" s="77">
        <f t="shared" si="8"/>
        <v>46318989.772648916</v>
      </c>
      <c r="R31" s="184">
        <v>2351400</v>
      </c>
      <c r="S31" s="77">
        <f t="shared" si="13"/>
        <v>48670389.772648916</v>
      </c>
      <c r="T31" s="184">
        <v>1215598</v>
      </c>
      <c r="U31" s="77">
        <f t="shared" si="9"/>
        <v>49885987.772648916</v>
      </c>
      <c r="V31" s="184">
        <v>2804376</v>
      </c>
      <c r="W31" s="221">
        <f t="shared" si="10"/>
        <v>52690363.772648916</v>
      </c>
      <c r="X31" s="184">
        <v>3733256</v>
      </c>
      <c r="Y31" s="221">
        <f t="shared" si="11"/>
        <v>56423619.772648916</v>
      </c>
      <c r="Z31" s="184">
        <v>2291903</v>
      </c>
      <c r="AA31" s="221">
        <f t="shared" si="12"/>
        <v>58715522.772648916</v>
      </c>
      <c r="AB31" s="184">
        <v>2813048</v>
      </c>
      <c r="AC31" s="221">
        <f t="shared" si="17"/>
        <v>61528570.772648916</v>
      </c>
      <c r="AD31" s="184">
        <v>2285949</v>
      </c>
      <c r="AE31" s="221">
        <f t="shared" si="17"/>
        <v>63814519.772648916</v>
      </c>
      <c r="AF31" s="184">
        <v>3723012</v>
      </c>
      <c r="AG31" s="221">
        <f t="shared" si="14"/>
        <v>67537531.77264892</v>
      </c>
      <c r="AH31" s="184">
        <v>3771101</v>
      </c>
      <c r="AI31" s="221">
        <f t="shared" si="15"/>
        <v>71308632.77264892</v>
      </c>
      <c r="AJ31" s="184">
        <v>1579053</v>
      </c>
      <c r="AK31" s="221">
        <f t="shared" si="16"/>
        <v>72887685.77264892</v>
      </c>
    </row>
    <row r="32" spans="1:37" ht="14.25">
      <c r="A32" s="176">
        <v>305</v>
      </c>
      <c r="B32" s="10" t="s">
        <v>57</v>
      </c>
      <c r="C32" s="36">
        <v>18830</v>
      </c>
      <c r="D32" s="14">
        <f t="shared" si="2"/>
        <v>24752377.904583853</v>
      </c>
      <c r="E32" s="12">
        <v>3187609</v>
      </c>
      <c r="F32" s="26">
        <f t="shared" si="3"/>
        <v>27939986.904583853</v>
      </c>
      <c r="G32" s="48">
        <v>720075</v>
      </c>
      <c r="H32" s="29">
        <f t="shared" si="4"/>
        <v>28660061.904583853</v>
      </c>
      <c r="I32" s="96">
        <v>781135</v>
      </c>
      <c r="J32" s="26">
        <f t="shared" si="5"/>
        <v>29441196.904583853</v>
      </c>
      <c r="K32" s="190">
        <v>2151132</v>
      </c>
      <c r="L32" s="184">
        <v>62192</v>
      </c>
      <c r="M32" s="32">
        <f t="shared" si="6"/>
        <v>31654520.904583853</v>
      </c>
      <c r="N32" s="184">
        <v>1408024.4181693643</v>
      </c>
      <c r="O32" s="32">
        <f t="shared" si="7"/>
        <v>33062545.322753217</v>
      </c>
      <c r="P32" s="184">
        <v>926909</v>
      </c>
      <c r="Q32" s="77">
        <f t="shared" si="8"/>
        <v>33989454.32275322</v>
      </c>
      <c r="R32" s="184">
        <v>1232301</v>
      </c>
      <c r="S32" s="77">
        <f t="shared" si="13"/>
        <v>35221755.32275322</v>
      </c>
      <c r="T32" s="184">
        <v>1157039</v>
      </c>
      <c r="U32" s="77">
        <f t="shared" si="9"/>
        <v>36378794.32275322</v>
      </c>
      <c r="V32" s="184">
        <v>1714741</v>
      </c>
      <c r="W32" s="221">
        <f t="shared" si="10"/>
        <v>38093535.32275322</v>
      </c>
      <c r="X32" s="184">
        <v>1664102</v>
      </c>
      <c r="Y32" s="221">
        <f t="shared" si="11"/>
        <v>39757637.32275322</v>
      </c>
      <c r="Z32" s="184">
        <v>1516930</v>
      </c>
      <c r="AA32" s="221">
        <f t="shared" si="12"/>
        <v>41274567.32275322</v>
      </c>
      <c r="AB32" s="184">
        <v>1832983</v>
      </c>
      <c r="AC32" s="221">
        <f t="shared" si="17"/>
        <v>43107550.32275322</v>
      </c>
      <c r="AD32" s="184">
        <v>1297532</v>
      </c>
      <c r="AE32" s="221">
        <f t="shared" si="17"/>
        <v>44405082.32275322</v>
      </c>
      <c r="AF32" s="184">
        <v>2416446</v>
      </c>
      <c r="AG32" s="221">
        <f t="shared" si="14"/>
        <v>46821528.32275322</v>
      </c>
      <c r="AH32" s="184">
        <v>2633320</v>
      </c>
      <c r="AI32" s="221">
        <f t="shared" si="15"/>
        <v>49454848.32275322</v>
      </c>
      <c r="AJ32" s="184">
        <v>1108595</v>
      </c>
      <c r="AK32" s="221">
        <f t="shared" si="16"/>
        <v>50563443.32275322</v>
      </c>
    </row>
    <row r="33" spans="1:37" ht="14.25">
      <c r="A33" s="176">
        <v>319</v>
      </c>
      <c r="B33" s="10" t="s">
        <v>59</v>
      </c>
      <c r="C33" s="36">
        <v>9111</v>
      </c>
      <c r="D33" s="14">
        <f t="shared" si="2"/>
        <v>11976575.4162859</v>
      </c>
      <c r="E33" s="12">
        <v>2268060</v>
      </c>
      <c r="F33" s="26">
        <f t="shared" si="3"/>
        <v>14244635.4162859</v>
      </c>
      <c r="G33" s="48">
        <v>480518</v>
      </c>
      <c r="H33" s="29">
        <f t="shared" si="4"/>
        <v>14725153.4162859</v>
      </c>
      <c r="I33" s="96">
        <v>21500</v>
      </c>
      <c r="J33" s="26">
        <f t="shared" si="5"/>
        <v>14746653.4162859</v>
      </c>
      <c r="K33" s="190">
        <v>1437733</v>
      </c>
      <c r="L33" s="184">
        <v>24639</v>
      </c>
      <c r="M33" s="32">
        <f t="shared" si="6"/>
        <v>16209025.4162859</v>
      </c>
      <c r="N33" s="184">
        <v>-351513.1463122107</v>
      </c>
      <c r="O33" s="32">
        <f t="shared" si="7"/>
        <v>15857512.26997369</v>
      </c>
      <c r="P33" s="184">
        <v>95491</v>
      </c>
      <c r="Q33" s="77">
        <f t="shared" si="8"/>
        <v>15953003.26997369</v>
      </c>
      <c r="R33" s="184">
        <v>575846</v>
      </c>
      <c r="S33" s="77">
        <f t="shared" si="13"/>
        <v>16528849.26997369</v>
      </c>
      <c r="T33" s="184">
        <v>269501</v>
      </c>
      <c r="U33" s="77">
        <f t="shared" si="9"/>
        <v>16798350.269973688</v>
      </c>
      <c r="V33" s="184">
        <v>221701</v>
      </c>
      <c r="W33" s="221">
        <f t="shared" si="10"/>
        <v>17020051.269973688</v>
      </c>
      <c r="X33" s="184">
        <v>3977174</v>
      </c>
      <c r="Y33" s="221">
        <f t="shared" si="11"/>
        <v>20997225.269973688</v>
      </c>
      <c r="Z33" s="184">
        <v>281761</v>
      </c>
      <c r="AA33" s="221">
        <f t="shared" si="12"/>
        <v>21278986.269973688</v>
      </c>
      <c r="AB33" s="184">
        <v>363732</v>
      </c>
      <c r="AC33" s="221">
        <f t="shared" si="17"/>
        <v>21642718.269973688</v>
      </c>
      <c r="AD33" s="184">
        <v>2608364</v>
      </c>
      <c r="AE33" s="221">
        <f t="shared" si="17"/>
        <v>24251082.269973688</v>
      </c>
      <c r="AF33" s="184">
        <v>1036174</v>
      </c>
      <c r="AG33" s="221">
        <f t="shared" si="14"/>
        <v>25287256.269973688</v>
      </c>
      <c r="AH33" s="184">
        <v>437914</v>
      </c>
      <c r="AI33" s="221">
        <f t="shared" si="15"/>
        <v>25725170.269973688</v>
      </c>
      <c r="AJ33" s="184">
        <v>164052</v>
      </c>
      <c r="AK33" s="221">
        <f t="shared" si="16"/>
        <v>25889222.269973688</v>
      </c>
    </row>
    <row r="34" spans="1:37" ht="14.25">
      <c r="A34" s="176">
        <v>330</v>
      </c>
      <c r="B34" s="10" t="s">
        <v>61</v>
      </c>
      <c r="C34" s="36">
        <v>13881</v>
      </c>
      <c r="D34" s="14">
        <f t="shared" si="2"/>
        <v>18246827.280590996</v>
      </c>
      <c r="E34" s="12">
        <v>2517611</v>
      </c>
      <c r="F34" s="26">
        <f t="shared" si="3"/>
        <v>20764438.280590996</v>
      </c>
      <c r="G34" s="48">
        <v>652873</v>
      </c>
      <c r="H34" s="29">
        <f t="shared" si="4"/>
        <v>21417311.280590996</v>
      </c>
      <c r="I34" s="96">
        <v>849402</v>
      </c>
      <c r="J34" s="26">
        <f t="shared" si="5"/>
        <v>22266713.280590996</v>
      </c>
      <c r="K34" s="190">
        <v>2151691</v>
      </c>
      <c r="L34" s="184">
        <v>114333</v>
      </c>
      <c r="M34" s="32">
        <f t="shared" si="6"/>
        <v>24532737.280590996</v>
      </c>
      <c r="N34" s="184">
        <v>1064248.209750872</v>
      </c>
      <c r="O34" s="32">
        <f t="shared" si="7"/>
        <v>25596985.49034187</v>
      </c>
      <c r="P34" s="184">
        <v>822172</v>
      </c>
      <c r="Q34" s="77">
        <f t="shared" si="8"/>
        <v>26419157.49034187</v>
      </c>
      <c r="R34" s="184">
        <v>1116236</v>
      </c>
      <c r="S34" s="77">
        <f t="shared" si="13"/>
        <v>27535393.49034187</v>
      </c>
      <c r="T34" s="184">
        <v>1186863</v>
      </c>
      <c r="U34" s="77">
        <f t="shared" si="9"/>
        <v>28722256.49034187</v>
      </c>
      <c r="V34" s="184">
        <v>1758329</v>
      </c>
      <c r="W34" s="221">
        <f t="shared" si="10"/>
        <v>30480585.49034187</v>
      </c>
      <c r="X34" s="184">
        <v>1258421</v>
      </c>
      <c r="Y34" s="221">
        <f t="shared" si="11"/>
        <v>31739006.49034187</v>
      </c>
      <c r="Z34" s="184">
        <v>1541296</v>
      </c>
      <c r="AA34" s="221">
        <f t="shared" si="12"/>
        <v>33280302.49034187</v>
      </c>
      <c r="AB34" s="184">
        <v>1445222</v>
      </c>
      <c r="AC34" s="221">
        <f t="shared" si="17"/>
        <v>34725524.49034187</v>
      </c>
      <c r="AD34" s="184">
        <v>1242810</v>
      </c>
      <c r="AE34" s="221">
        <f t="shared" si="17"/>
        <v>35968334.49034187</v>
      </c>
      <c r="AF34" s="184">
        <v>1874644</v>
      </c>
      <c r="AG34" s="221">
        <f t="shared" si="14"/>
        <v>37842978.49034187</v>
      </c>
      <c r="AH34" s="184">
        <v>1908409</v>
      </c>
      <c r="AI34" s="221">
        <f t="shared" si="15"/>
        <v>39751387.49034187</v>
      </c>
      <c r="AJ34" s="184">
        <v>802364</v>
      </c>
      <c r="AK34" s="221">
        <f t="shared" si="16"/>
        <v>40553751.49034187</v>
      </c>
    </row>
    <row r="35" spans="1:37" ht="14.25">
      <c r="A35" s="176">
        <v>331</v>
      </c>
      <c r="B35" s="10" t="s">
        <v>63</v>
      </c>
      <c r="C35" s="36">
        <v>13492</v>
      </c>
      <c r="D35" s="14">
        <f t="shared" si="2"/>
        <v>17735479.696688548</v>
      </c>
      <c r="E35" s="12">
        <v>3395463</v>
      </c>
      <c r="F35" s="26">
        <f t="shared" si="3"/>
        <v>21130942.696688548</v>
      </c>
      <c r="G35" s="48">
        <v>819290</v>
      </c>
      <c r="H35" s="29">
        <f t="shared" si="4"/>
        <v>21950232.696688548</v>
      </c>
      <c r="I35" s="96">
        <v>147149</v>
      </c>
      <c r="J35" s="26">
        <f t="shared" si="5"/>
        <v>22097381.696688548</v>
      </c>
      <c r="K35" s="190">
        <v>2267832</v>
      </c>
      <c r="L35" s="184">
        <v>61271</v>
      </c>
      <c r="M35" s="32">
        <f t="shared" si="6"/>
        <v>24426484.696688548</v>
      </c>
      <c r="N35" s="184">
        <v>9351.832285769284</v>
      </c>
      <c r="O35" s="32">
        <f t="shared" si="7"/>
        <v>24435836.528974317</v>
      </c>
      <c r="P35" s="184">
        <v>-171707</v>
      </c>
      <c r="Q35" s="77">
        <f t="shared" si="8"/>
        <v>24264129.528974317</v>
      </c>
      <c r="R35" s="184">
        <v>1309031</v>
      </c>
      <c r="S35" s="77">
        <f t="shared" si="13"/>
        <v>25573160.528974317</v>
      </c>
      <c r="T35" s="184">
        <v>258566</v>
      </c>
      <c r="U35" s="77">
        <f t="shared" si="9"/>
        <v>25831726.528974317</v>
      </c>
      <c r="V35" s="184">
        <v>817633</v>
      </c>
      <c r="W35" s="221">
        <f t="shared" si="10"/>
        <v>26649359.528974317</v>
      </c>
      <c r="X35" s="184">
        <v>4817870</v>
      </c>
      <c r="Y35" s="221">
        <f t="shared" si="11"/>
        <v>31467229.528974317</v>
      </c>
      <c r="Z35" s="184">
        <v>534678</v>
      </c>
      <c r="AA35" s="221">
        <f t="shared" si="12"/>
        <v>32001907.528974317</v>
      </c>
      <c r="AB35" s="184">
        <v>1585804</v>
      </c>
      <c r="AC35" s="221">
        <f t="shared" si="17"/>
        <v>33587711.52897432</v>
      </c>
      <c r="AD35" s="184">
        <v>4288151</v>
      </c>
      <c r="AE35" s="221">
        <f t="shared" si="17"/>
        <v>37875862.52897432</v>
      </c>
      <c r="AF35" s="184">
        <v>1370700</v>
      </c>
      <c r="AG35" s="221">
        <f t="shared" si="14"/>
        <v>39246562.52897432</v>
      </c>
      <c r="AH35" s="184">
        <v>778642</v>
      </c>
      <c r="AI35" s="221">
        <f t="shared" si="15"/>
        <v>40025204.52897432</v>
      </c>
      <c r="AJ35" s="184">
        <v>299564</v>
      </c>
      <c r="AK35" s="221">
        <f t="shared" si="16"/>
        <v>40324768.52897432</v>
      </c>
    </row>
    <row r="36" spans="1:37" ht="14.25">
      <c r="A36" s="176">
        <v>360</v>
      </c>
      <c r="B36" s="10" t="s">
        <v>65</v>
      </c>
      <c r="C36" s="36">
        <v>20054</v>
      </c>
      <c r="D36" s="14">
        <f t="shared" si="2"/>
        <v>26361348.19429233</v>
      </c>
      <c r="E36" s="12">
        <v>5976689</v>
      </c>
      <c r="F36" s="26">
        <f t="shared" si="3"/>
        <v>32338037.19429233</v>
      </c>
      <c r="G36" s="48">
        <v>1281427</v>
      </c>
      <c r="H36" s="29">
        <f t="shared" si="4"/>
        <v>33619464.19429233</v>
      </c>
      <c r="I36" s="96">
        <v>482562</v>
      </c>
      <c r="J36" s="26">
        <f t="shared" si="5"/>
        <v>34102026.19429233</v>
      </c>
      <c r="K36" s="190">
        <v>3270239</v>
      </c>
      <c r="L36" s="184">
        <v>82271</v>
      </c>
      <c r="M36" s="32">
        <f t="shared" si="6"/>
        <v>37454536.19429233</v>
      </c>
      <c r="N36" s="184">
        <v>262327.33595158905</v>
      </c>
      <c r="O36" s="32">
        <f t="shared" si="7"/>
        <v>37716863.53024392</v>
      </c>
      <c r="P36" s="184">
        <v>-44305</v>
      </c>
      <c r="Q36" s="77">
        <f t="shared" si="8"/>
        <v>37672558.53024392</v>
      </c>
      <c r="R36" s="184">
        <v>705189</v>
      </c>
      <c r="S36" s="77">
        <f t="shared" si="13"/>
        <v>38377747.53024392</v>
      </c>
      <c r="T36" s="184">
        <v>636337</v>
      </c>
      <c r="U36" s="77">
        <f t="shared" si="9"/>
        <v>39014084.53024392</v>
      </c>
      <c r="V36" s="184">
        <v>1157129</v>
      </c>
      <c r="W36" s="221">
        <f t="shared" si="10"/>
        <v>40171213.53024392</v>
      </c>
      <c r="X36" s="184">
        <v>6946845</v>
      </c>
      <c r="Y36" s="221">
        <f t="shared" si="11"/>
        <v>47118058.53024392</v>
      </c>
      <c r="Z36" s="184">
        <v>804824</v>
      </c>
      <c r="AA36" s="221">
        <f t="shared" si="12"/>
        <v>47922882.53024392</v>
      </c>
      <c r="AB36" s="184">
        <v>2043845</v>
      </c>
      <c r="AC36" s="221">
        <f t="shared" si="17"/>
        <v>49966727.53024392</v>
      </c>
      <c r="AD36" s="184">
        <v>5747334</v>
      </c>
      <c r="AE36" s="221">
        <f t="shared" si="17"/>
        <v>55714061.53024392</v>
      </c>
      <c r="AF36" s="184">
        <v>2244694</v>
      </c>
      <c r="AG36" s="221">
        <f t="shared" si="14"/>
        <v>57958755.53024392</v>
      </c>
      <c r="AH36" s="184">
        <v>1317978</v>
      </c>
      <c r="AI36" s="221">
        <f t="shared" si="15"/>
        <v>59276733.53024392</v>
      </c>
      <c r="AJ36" s="184">
        <v>518166</v>
      </c>
      <c r="AK36" s="221">
        <f t="shared" si="16"/>
        <v>59794899.53024392</v>
      </c>
    </row>
    <row r="37" spans="1:37" ht="14.25">
      <c r="A37" s="176">
        <v>380</v>
      </c>
      <c r="B37" s="10" t="s">
        <v>67</v>
      </c>
      <c r="C37" s="36">
        <v>187348</v>
      </c>
      <c r="D37" s="14">
        <f t="shared" si="2"/>
        <v>246272357.7093986</v>
      </c>
      <c r="E37" s="12">
        <v>15932059</v>
      </c>
      <c r="F37" s="26">
        <f t="shared" si="3"/>
        <v>262204416.7093986</v>
      </c>
      <c r="G37" s="48">
        <v>2781657</v>
      </c>
      <c r="H37" s="29">
        <f t="shared" si="4"/>
        <v>264986073.7093986</v>
      </c>
      <c r="I37" s="96">
        <v>4791966</v>
      </c>
      <c r="J37" s="26">
        <f t="shared" si="5"/>
        <v>269778039.7093986</v>
      </c>
      <c r="K37" s="190">
        <v>15003637</v>
      </c>
      <c r="L37" s="184">
        <v>358014</v>
      </c>
      <c r="M37" s="32">
        <f t="shared" si="6"/>
        <v>285139690.7093986</v>
      </c>
      <c r="N37" s="184">
        <v>-920720.8654702902</v>
      </c>
      <c r="O37" s="32">
        <f t="shared" si="7"/>
        <v>284218969.84392834</v>
      </c>
      <c r="P37" s="184">
        <v>3428343</v>
      </c>
      <c r="Q37" s="77">
        <f t="shared" si="8"/>
        <v>287647312.84392834</v>
      </c>
      <c r="R37" s="184">
        <v>8149534</v>
      </c>
      <c r="S37" s="77">
        <f t="shared" si="13"/>
        <v>295796846.84392834</v>
      </c>
      <c r="T37" s="184">
        <v>8712710</v>
      </c>
      <c r="U37" s="77">
        <f t="shared" si="9"/>
        <v>304509556.84392834</v>
      </c>
      <c r="V37" s="184">
        <v>13244673</v>
      </c>
      <c r="W37" s="221">
        <f t="shared" si="10"/>
        <v>317754229.84392834</v>
      </c>
      <c r="X37" s="184">
        <v>10823493</v>
      </c>
      <c r="Y37" s="221">
        <f t="shared" si="11"/>
        <v>328577722.84392834</v>
      </c>
      <c r="Z37" s="184">
        <v>12452263</v>
      </c>
      <c r="AA37" s="221">
        <f t="shared" si="12"/>
        <v>341029985.84392834</v>
      </c>
      <c r="AB37" s="184">
        <v>13551347</v>
      </c>
      <c r="AC37" s="221">
        <f t="shared" si="17"/>
        <v>354581332.84392834</v>
      </c>
      <c r="AD37" s="184">
        <v>11394569</v>
      </c>
      <c r="AE37" s="221">
        <f t="shared" si="17"/>
        <v>365975901.84392834</v>
      </c>
      <c r="AF37" s="184">
        <v>18150127</v>
      </c>
      <c r="AG37" s="221">
        <f t="shared" si="14"/>
        <v>384126028.84392834</v>
      </c>
      <c r="AH37" s="184">
        <v>15817305</v>
      </c>
      <c r="AI37" s="221">
        <f t="shared" si="15"/>
        <v>399943333.84392834</v>
      </c>
      <c r="AJ37" s="184">
        <v>6648428</v>
      </c>
      <c r="AK37" s="221">
        <f t="shared" si="16"/>
        <v>406591761.84392834</v>
      </c>
    </row>
    <row r="38" spans="1:37" ht="14.25">
      <c r="A38" s="176">
        <v>381</v>
      </c>
      <c r="B38" s="10" t="s">
        <v>69</v>
      </c>
      <c r="C38" s="36">
        <v>38723</v>
      </c>
      <c r="D38" s="14">
        <f t="shared" si="2"/>
        <v>50902088.666978255</v>
      </c>
      <c r="E38" s="12">
        <v>6867751</v>
      </c>
      <c r="F38" s="26">
        <f t="shared" si="3"/>
        <v>57769839.666978255</v>
      </c>
      <c r="G38" s="48">
        <v>1054292</v>
      </c>
      <c r="H38" s="29">
        <f t="shared" si="4"/>
        <v>58824131.666978255</v>
      </c>
      <c r="I38" s="96">
        <v>983569</v>
      </c>
      <c r="J38" s="26">
        <f t="shared" si="5"/>
        <v>59807700.666978255</v>
      </c>
      <c r="K38" s="190">
        <v>5012353</v>
      </c>
      <c r="L38" s="184">
        <v>-18510</v>
      </c>
      <c r="M38" s="32">
        <f t="shared" si="6"/>
        <v>64801543.666978255</v>
      </c>
      <c r="N38" s="184">
        <v>1301132.5182035193</v>
      </c>
      <c r="O38" s="32">
        <f t="shared" si="7"/>
        <v>66102676.185181774</v>
      </c>
      <c r="P38" s="184">
        <v>1370074</v>
      </c>
      <c r="Q38" s="77">
        <f t="shared" si="8"/>
        <v>67472750.18518177</v>
      </c>
      <c r="R38" s="184">
        <v>1759645</v>
      </c>
      <c r="S38" s="77">
        <f t="shared" si="13"/>
        <v>69232395.18518177</v>
      </c>
      <c r="T38" s="184">
        <v>2282568</v>
      </c>
      <c r="U38" s="77">
        <f t="shared" si="9"/>
        <v>71514963.18518177</v>
      </c>
      <c r="V38" s="184">
        <v>3606853</v>
      </c>
      <c r="W38" s="221">
        <f t="shared" si="10"/>
        <v>75121816.18518177</v>
      </c>
      <c r="X38" s="184">
        <v>5626914</v>
      </c>
      <c r="Y38" s="221">
        <f t="shared" si="11"/>
        <v>80748730.18518177</v>
      </c>
      <c r="Z38" s="184">
        <v>2693837</v>
      </c>
      <c r="AA38" s="221">
        <f t="shared" si="12"/>
        <v>83442567.18518177</v>
      </c>
      <c r="AB38" s="184">
        <v>4677057</v>
      </c>
      <c r="AC38" s="221">
        <f t="shared" si="17"/>
        <v>88119624.18518177</v>
      </c>
      <c r="AD38" s="184">
        <v>5214677</v>
      </c>
      <c r="AE38" s="221">
        <f t="shared" si="17"/>
        <v>93334301.18518177</v>
      </c>
      <c r="AF38" s="184">
        <v>4449482</v>
      </c>
      <c r="AG38" s="221">
        <f t="shared" si="14"/>
        <v>97783783.18518177</v>
      </c>
      <c r="AH38" s="184">
        <v>4571687</v>
      </c>
      <c r="AI38" s="221">
        <f t="shared" si="15"/>
        <v>102355470.18518177</v>
      </c>
      <c r="AJ38" s="184">
        <v>1898242</v>
      </c>
      <c r="AK38" s="221">
        <f t="shared" si="16"/>
        <v>104253712.18518177</v>
      </c>
    </row>
    <row r="39" spans="1:37" ht="14.25">
      <c r="A39" s="176">
        <v>382</v>
      </c>
      <c r="B39" s="10" t="s">
        <v>71</v>
      </c>
      <c r="C39" s="36">
        <v>21417</v>
      </c>
      <c r="D39" s="14">
        <f t="shared" si="2"/>
        <v>28153036.515266724</v>
      </c>
      <c r="E39" s="12">
        <v>8630171</v>
      </c>
      <c r="F39" s="26">
        <f t="shared" si="3"/>
        <v>36783207.515266724</v>
      </c>
      <c r="G39" s="48">
        <v>1503031</v>
      </c>
      <c r="H39" s="29">
        <f t="shared" si="4"/>
        <v>38286238.515266724</v>
      </c>
      <c r="I39" s="96">
        <v>233915</v>
      </c>
      <c r="J39" s="26">
        <f t="shared" si="5"/>
        <v>38520153.515266724</v>
      </c>
      <c r="K39" s="190">
        <v>5279172</v>
      </c>
      <c r="L39" s="184">
        <v>96485</v>
      </c>
      <c r="M39" s="32">
        <f t="shared" si="6"/>
        <v>43895810.515266724</v>
      </c>
      <c r="N39" s="184">
        <v>861726.6251159459</v>
      </c>
      <c r="O39" s="32">
        <f t="shared" si="7"/>
        <v>44757537.14038267</v>
      </c>
      <c r="P39" s="184">
        <v>1381762</v>
      </c>
      <c r="Q39" s="77">
        <f t="shared" si="8"/>
        <v>46139299.14038267</v>
      </c>
      <c r="R39" s="184">
        <v>1855670</v>
      </c>
      <c r="S39" s="77">
        <f t="shared" si="13"/>
        <v>47994969.14038267</v>
      </c>
      <c r="T39" s="184">
        <v>1335763</v>
      </c>
      <c r="U39" s="77">
        <f t="shared" si="9"/>
        <v>49330732.14038267</v>
      </c>
      <c r="V39" s="184">
        <v>2341574</v>
      </c>
      <c r="W39" s="221">
        <f t="shared" si="10"/>
        <v>51672306.14038267</v>
      </c>
      <c r="X39" s="184">
        <v>6504637</v>
      </c>
      <c r="Y39" s="221">
        <f t="shared" si="11"/>
        <v>58176943.14038267</v>
      </c>
      <c r="Z39" s="184">
        <v>1588957</v>
      </c>
      <c r="AA39" s="221">
        <f t="shared" si="12"/>
        <v>59765900.14038267</v>
      </c>
      <c r="AB39" s="184">
        <v>2946803</v>
      </c>
      <c r="AC39" s="221">
        <f t="shared" si="17"/>
        <v>62712703.14038267</v>
      </c>
      <c r="AD39" s="184">
        <v>5531234</v>
      </c>
      <c r="AE39" s="221">
        <f t="shared" si="17"/>
        <v>68243937.14038268</v>
      </c>
      <c r="AF39" s="184">
        <v>3273583</v>
      </c>
      <c r="AG39" s="221">
        <f t="shared" si="14"/>
        <v>71517520.14038268</v>
      </c>
      <c r="AH39" s="184">
        <v>2817990</v>
      </c>
      <c r="AI39" s="221">
        <f t="shared" si="15"/>
        <v>74335510.14038268</v>
      </c>
      <c r="AJ39" s="184">
        <v>1137514</v>
      </c>
      <c r="AK39" s="221">
        <f t="shared" si="16"/>
        <v>75473024.14038268</v>
      </c>
    </row>
    <row r="40" spans="1:37" ht="14.25">
      <c r="A40" s="176">
        <v>428</v>
      </c>
      <c r="B40" s="10" t="s">
        <v>73</v>
      </c>
      <c r="C40" s="36">
        <v>9135</v>
      </c>
      <c r="D40" s="14">
        <f t="shared" si="2"/>
        <v>12008123.853339007</v>
      </c>
      <c r="E40" s="12">
        <v>2535593</v>
      </c>
      <c r="F40" s="26">
        <f t="shared" si="3"/>
        <v>14543716.853339007</v>
      </c>
      <c r="G40" s="48">
        <v>635368</v>
      </c>
      <c r="H40" s="29">
        <f t="shared" si="4"/>
        <v>15179084.853339007</v>
      </c>
      <c r="I40" s="96">
        <v>-94202</v>
      </c>
      <c r="J40" s="26">
        <f t="shared" si="5"/>
        <v>15084882.853339007</v>
      </c>
      <c r="K40" s="190">
        <v>1455368</v>
      </c>
      <c r="L40" s="184">
        <v>36851</v>
      </c>
      <c r="M40" s="32">
        <f t="shared" si="6"/>
        <v>16577101.853339007</v>
      </c>
      <c r="N40" s="184">
        <v>-86794.65772824734</v>
      </c>
      <c r="O40" s="32">
        <f t="shared" si="7"/>
        <v>16490307.19561076</v>
      </c>
      <c r="P40" s="184">
        <v>293847</v>
      </c>
      <c r="Q40" s="77">
        <f t="shared" si="8"/>
        <v>16784154.19561076</v>
      </c>
      <c r="R40" s="184">
        <v>-919701</v>
      </c>
      <c r="S40" s="77">
        <f t="shared" si="13"/>
        <v>15864453.195610762</v>
      </c>
      <c r="T40" s="184">
        <v>235418</v>
      </c>
      <c r="U40" s="77">
        <f t="shared" si="9"/>
        <v>16099871.195610762</v>
      </c>
      <c r="V40" s="184">
        <v>423084</v>
      </c>
      <c r="W40" s="221">
        <f t="shared" si="10"/>
        <v>16522955.195610762</v>
      </c>
      <c r="X40" s="184">
        <v>2978675</v>
      </c>
      <c r="Y40" s="221">
        <f t="shared" si="11"/>
        <v>19501630.19561076</v>
      </c>
      <c r="Z40" s="184">
        <v>308006</v>
      </c>
      <c r="AA40" s="221">
        <f t="shared" si="12"/>
        <v>19809636.19561076</v>
      </c>
      <c r="AB40" s="184">
        <v>468176</v>
      </c>
      <c r="AC40" s="221">
        <f t="shared" si="17"/>
        <v>20277812.19561076</v>
      </c>
      <c r="AD40" s="184">
        <v>3665335</v>
      </c>
      <c r="AE40" s="221">
        <f t="shared" si="17"/>
        <v>23943147.19561076</v>
      </c>
      <c r="AF40" s="184">
        <v>844017</v>
      </c>
      <c r="AG40" s="221">
        <f t="shared" si="14"/>
        <v>24787164.19561076</v>
      </c>
      <c r="AH40" s="184">
        <v>343924</v>
      </c>
      <c r="AI40" s="221">
        <f t="shared" si="15"/>
        <v>25131088.19561076</v>
      </c>
      <c r="AJ40" s="184">
        <v>126905</v>
      </c>
      <c r="AK40" s="221">
        <f t="shared" si="16"/>
        <v>25257993.19561076</v>
      </c>
    </row>
    <row r="41" spans="1:37" ht="14.25">
      <c r="A41" s="176">
        <v>461</v>
      </c>
      <c r="B41" s="10" t="s">
        <v>75</v>
      </c>
      <c r="C41" s="36">
        <v>10012</v>
      </c>
      <c r="D41" s="14">
        <f t="shared" si="2"/>
        <v>13160956.323987974</v>
      </c>
      <c r="E41" s="12">
        <v>3227345</v>
      </c>
      <c r="F41" s="26">
        <f t="shared" si="3"/>
        <v>16388301.323987974</v>
      </c>
      <c r="G41" s="48">
        <v>574503</v>
      </c>
      <c r="H41" s="29">
        <f t="shared" si="4"/>
        <v>16962804.323987976</v>
      </c>
      <c r="I41" s="96">
        <v>446637</v>
      </c>
      <c r="J41" s="26">
        <f t="shared" si="5"/>
        <v>17409441.323987976</v>
      </c>
      <c r="K41" s="190">
        <v>1732680</v>
      </c>
      <c r="L41" s="184">
        <v>-22598</v>
      </c>
      <c r="M41" s="32">
        <f t="shared" si="6"/>
        <v>19119523.323987976</v>
      </c>
      <c r="N41" s="184">
        <v>718612.987610817</v>
      </c>
      <c r="O41" s="32">
        <f t="shared" si="7"/>
        <v>19838136.311598793</v>
      </c>
      <c r="P41" s="184">
        <v>341924</v>
      </c>
      <c r="Q41" s="77">
        <f t="shared" si="8"/>
        <v>20180060.311598793</v>
      </c>
      <c r="R41" s="184">
        <v>276776</v>
      </c>
      <c r="S41" s="77">
        <f t="shared" si="13"/>
        <v>20456836.311598793</v>
      </c>
      <c r="T41" s="184">
        <v>694606</v>
      </c>
      <c r="U41" s="77">
        <f t="shared" si="9"/>
        <v>21151442.311598793</v>
      </c>
      <c r="V41" s="184">
        <v>1293174</v>
      </c>
      <c r="W41" s="221">
        <f t="shared" si="10"/>
        <v>22444616.311598793</v>
      </c>
      <c r="X41" s="184">
        <v>2591248</v>
      </c>
      <c r="Y41" s="221">
        <f t="shared" si="11"/>
        <v>25035864.311598793</v>
      </c>
      <c r="Z41" s="184">
        <v>936118</v>
      </c>
      <c r="AA41" s="221">
        <f t="shared" si="12"/>
        <v>25971982.311598793</v>
      </c>
      <c r="AB41" s="184">
        <v>1276404</v>
      </c>
      <c r="AC41" s="221">
        <f t="shared" si="17"/>
        <v>27248386.311598793</v>
      </c>
      <c r="AD41" s="184">
        <v>1905487</v>
      </c>
      <c r="AE41" s="221">
        <f t="shared" si="17"/>
        <v>29153873.311598793</v>
      </c>
      <c r="AF41" s="184">
        <v>1647874</v>
      </c>
      <c r="AG41" s="221">
        <f t="shared" si="14"/>
        <v>30801747.311598793</v>
      </c>
      <c r="AH41" s="184">
        <v>1521299</v>
      </c>
      <c r="AI41" s="221">
        <f t="shared" si="15"/>
        <v>32323046.311598793</v>
      </c>
      <c r="AJ41" s="184">
        <v>626865</v>
      </c>
      <c r="AK41" s="221">
        <f t="shared" si="16"/>
        <v>32949911.311598793</v>
      </c>
    </row>
    <row r="42" spans="1:37" ht="14.25">
      <c r="A42" s="176">
        <v>480</v>
      </c>
      <c r="B42" s="10" t="s">
        <v>77</v>
      </c>
      <c r="C42" s="36">
        <v>50694</v>
      </c>
      <c r="D42" s="14">
        <f t="shared" si="2"/>
        <v>66638186.16542612</v>
      </c>
      <c r="E42" s="12">
        <v>10116680</v>
      </c>
      <c r="F42" s="26">
        <f t="shared" si="3"/>
        <v>76754866.16542612</v>
      </c>
      <c r="G42" s="48">
        <v>1468224</v>
      </c>
      <c r="H42" s="29">
        <f t="shared" si="4"/>
        <v>78223090.16542612</v>
      </c>
      <c r="I42" s="96">
        <v>1648279</v>
      </c>
      <c r="J42" s="26">
        <f t="shared" si="5"/>
        <v>79871369.16542612</v>
      </c>
      <c r="K42" s="190">
        <v>6300724</v>
      </c>
      <c r="L42" s="184">
        <v>415565</v>
      </c>
      <c r="M42" s="32">
        <f t="shared" si="6"/>
        <v>86587658.16542612</v>
      </c>
      <c r="N42" s="184">
        <v>315939.76148049533</v>
      </c>
      <c r="O42" s="32">
        <f t="shared" si="7"/>
        <v>86903597.92690662</v>
      </c>
      <c r="P42" s="184">
        <v>1081484</v>
      </c>
      <c r="Q42" s="77">
        <f t="shared" si="8"/>
        <v>87985081.92690662</v>
      </c>
      <c r="R42" s="184">
        <v>438886</v>
      </c>
      <c r="S42" s="77">
        <f t="shared" si="13"/>
        <v>88423967.92690662</v>
      </c>
      <c r="T42" s="184">
        <v>2741012</v>
      </c>
      <c r="U42" s="77">
        <f t="shared" si="9"/>
        <v>91164979.92690662</v>
      </c>
      <c r="V42" s="184">
        <v>3805047</v>
      </c>
      <c r="W42" s="221">
        <f t="shared" si="10"/>
        <v>94970026.92690662</v>
      </c>
      <c r="X42" s="184">
        <v>8678249</v>
      </c>
      <c r="Y42" s="221">
        <f t="shared" si="11"/>
        <v>103648275.92690662</v>
      </c>
      <c r="Z42" s="184">
        <v>3827308</v>
      </c>
      <c r="AA42" s="221">
        <f t="shared" si="12"/>
        <v>107475583.92690662</v>
      </c>
      <c r="AB42" s="184">
        <v>4397207</v>
      </c>
      <c r="AC42" s="221">
        <f t="shared" si="17"/>
        <v>111872790.92690662</v>
      </c>
      <c r="AD42" s="184">
        <v>6830508</v>
      </c>
      <c r="AE42" s="221">
        <f t="shared" si="17"/>
        <v>118703298.92690662</v>
      </c>
      <c r="AF42" s="184">
        <v>5985863</v>
      </c>
      <c r="AG42" s="221">
        <f t="shared" si="14"/>
        <v>124689161.92690662</v>
      </c>
      <c r="AH42" s="184">
        <v>5253953</v>
      </c>
      <c r="AI42" s="221">
        <f t="shared" si="15"/>
        <v>129943114.92690662</v>
      </c>
      <c r="AJ42" s="184">
        <v>2166148</v>
      </c>
      <c r="AK42" s="221">
        <f t="shared" si="16"/>
        <v>132109262.92690662</v>
      </c>
    </row>
    <row r="43" spans="1:37" ht="14.25">
      <c r="A43" s="176">
        <v>481</v>
      </c>
      <c r="B43" s="10" t="s">
        <v>79</v>
      </c>
      <c r="C43" s="36">
        <v>11094</v>
      </c>
      <c r="D43" s="14">
        <f t="shared" si="2"/>
        <v>14583265.027798899</v>
      </c>
      <c r="E43" s="12">
        <v>1793429</v>
      </c>
      <c r="F43" s="26">
        <f t="shared" si="3"/>
        <v>16376694.027798899</v>
      </c>
      <c r="G43" s="48">
        <v>1755884</v>
      </c>
      <c r="H43" s="29">
        <f t="shared" si="4"/>
        <v>18132578.0277989</v>
      </c>
      <c r="I43" s="96">
        <v>301413</v>
      </c>
      <c r="J43" s="26">
        <f t="shared" si="5"/>
        <v>18433991.0277989</v>
      </c>
      <c r="K43" s="190">
        <v>1090353</v>
      </c>
      <c r="L43" s="184">
        <v>3583</v>
      </c>
      <c r="M43" s="32">
        <f t="shared" si="6"/>
        <v>19527927.0277989</v>
      </c>
      <c r="N43" s="184">
        <v>-60616.40206208825</v>
      </c>
      <c r="O43" s="32">
        <f t="shared" si="7"/>
        <v>19467310.62573681</v>
      </c>
      <c r="P43" s="184">
        <v>141809</v>
      </c>
      <c r="Q43" s="77">
        <f t="shared" si="8"/>
        <v>19609119.62573681</v>
      </c>
      <c r="R43" s="184">
        <v>367878</v>
      </c>
      <c r="S43" s="77">
        <f t="shared" si="13"/>
        <v>19976997.62573681</v>
      </c>
      <c r="T43" s="184">
        <v>373062</v>
      </c>
      <c r="U43" s="77">
        <f t="shared" si="9"/>
        <v>20350059.62573681</v>
      </c>
      <c r="V43" s="184">
        <v>521807</v>
      </c>
      <c r="W43" s="221">
        <f t="shared" si="10"/>
        <v>20871866.62573681</v>
      </c>
      <c r="X43" s="184">
        <v>2830989</v>
      </c>
      <c r="Y43" s="221">
        <f t="shared" si="11"/>
        <v>23702855.62573681</v>
      </c>
      <c r="Z43" s="184">
        <v>814137</v>
      </c>
      <c r="AA43" s="221">
        <f t="shared" si="12"/>
        <v>24516992.62573681</v>
      </c>
      <c r="AB43" s="184">
        <v>716651</v>
      </c>
      <c r="AC43" s="221">
        <f t="shared" si="17"/>
        <v>25233643.62573681</v>
      </c>
      <c r="AD43" s="184">
        <v>1748500</v>
      </c>
      <c r="AE43" s="221">
        <f t="shared" si="17"/>
        <v>26982143.62573681</v>
      </c>
      <c r="AF43" s="184">
        <v>1672709</v>
      </c>
      <c r="AG43" s="221">
        <f t="shared" si="14"/>
        <v>28654852.62573681</v>
      </c>
      <c r="AH43" s="184">
        <v>1143236</v>
      </c>
      <c r="AI43" s="221">
        <f t="shared" si="15"/>
        <v>29798088.62573681</v>
      </c>
      <c r="AJ43" s="184">
        <v>458287</v>
      </c>
      <c r="AK43" s="221">
        <f t="shared" si="16"/>
        <v>30256375.62573681</v>
      </c>
    </row>
    <row r="44" spans="1:37" ht="14.25">
      <c r="A44" s="176">
        <v>482</v>
      </c>
      <c r="B44" s="10" t="s">
        <v>81</v>
      </c>
      <c r="C44" s="36">
        <v>16185</v>
      </c>
      <c r="D44" s="14">
        <f t="shared" si="2"/>
        <v>21275477.23768931</v>
      </c>
      <c r="E44" s="12">
        <v>4630905</v>
      </c>
      <c r="F44" s="26">
        <f t="shared" si="3"/>
        <v>25906382.23768931</v>
      </c>
      <c r="G44" s="48">
        <v>1198252</v>
      </c>
      <c r="H44" s="29">
        <f t="shared" si="4"/>
        <v>27104634.23768931</v>
      </c>
      <c r="I44" s="96">
        <v>4748</v>
      </c>
      <c r="J44" s="26">
        <f t="shared" si="5"/>
        <v>27109382.23768931</v>
      </c>
      <c r="K44" s="190">
        <v>1845205</v>
      </c>
      <c r="L44" s="184">
        <v>189912</v>
      </c>
      <c r="M44" s="32">
        <f t="shared" si="6"/>
        <v>29144499.23768931</v>
      </c>
      <c r="N44" s="184">
        <v>34219.11381153017</v>
      </c>
      <c r="O44" s="32">
        <f t="shared" si="7"/>
        <v>29178718.35150084</v>
      </c>
      <c r="P44" s="184">
        <v>279857</v>
      </c>
      <c r="Q44" s="77">
        <f t="shared" si="8"/>
        <v>29458575.35150084</v>
      </c>
      <c r="R44" s="184">
        <v>-295806</v>
      </c>
      <c r="S44" s="77">
        <f t="shared" si="13"/>
        <v>29162769.35150084</v>
      </c>
      <c r="T44" s="184">
        <v>458182</v>
      </c>
      <c r="U44" s="77">
        <f t="shared" si="9"/>
        <v>29620951.35150084</v>
      </c>
      <c r="V44" s="184">
        <v>1094628</v>
      </c>
      <c r="W44" s="221">
        <f t="shared" si="10"/>
        <v>30715579.35150084</v>
      </c>
      <c r="X44" s="184">
        <v>5037899</v>
      </c>
      <c r="Y44" s="221">
        <f t="shared" si="11"/>
        <v>35753478.35150084</v>
      </c>
      <c r="Z44" s="184">
        <v>1016037</v>
      </c>
      <c r="AA44" s="221">
        <f t="shared" si="12"/>
        <v>36769515.35150084</v>
      </c>
      <c r="AB44" s="184">
        <v>1337240</v>
      </c>
      <c r="AC44" s="221">
        <f t="shared" si="17"/>
        <v>38106755.35150084</v>
      </c>
      <c r="AD44" s="184">
        <v>4521548</v>
      </c>
      <c r="AE44" s="221">
        <f t="shared" si="17"/>
        <v>42628303.35150084</v>
      </c>
      <c r="AF44" s="184">
        <v>2043562</v>
      </c>
      <c r="AG44" s="221">
        <f t="shared" si="14"/>
        <v>44671865.35150084</v>
      </c>
      <c r="AH44" s="184">
        <v>1095020</v>
      </c>
      <c r="AI44" s="221">
        <f t="shared" si="15"/>
        <v>45766885.35150084</v>
      </c>
      <c r="AJ44" s="184">
        <v>427644</v>
      </c>
      <c r="AK44" s="221">
        <f t="shared" si="16"/>
        <v>46194529.35150084</v>
      </c>
    </row>
    <row r="45" spans="1:37" ht="14.25">
      <c r="A45" s="176">
        <v>483</v>
      </c>
      <c r="B45" s="10" t="s">
        <v>83</v>
      </c>
      <c r="C45" s="36">
        <v>32138</v>
      </c>
      <c r="D45" s="14">
        <f t="shared" si="2"/>
        <v>42245986.25053191</v>
      </c>
      <c r="E45" s="12">
        <v>5392743</v>
      </c>
      <c r="F45" s="26">
        <f t="shared" si="3"/>
        <v>47638729.25053191</v>
      </c>
      <c r="G45" s="48">
        <v>2298090</v>
      </c>
      <c r="H45" s="29">
        <f t="shared" si="4"/>
        <v>49936819.25053191</v>
      </c>
      <c r="I45" s="96">
        <v>111383</v>
      </c>
      <c r="J45" s="26">
        <f t="shared" si="5"/>
        <v>50048202.25053191</v>
      </c>
      <c r="K45" s="190">
        <v>2792600</v>
      </c>
      <c r="L45" s="184">
        <v>25203</v>
      </c>
      <c r="M45" s="32">
        <f t="shared" si="6"/>
        <v>52866005.25053191</v>
      </c>
      <c r="N45" s="184">
        <v>-403299.162021935</v>
      </c>
      <c r="O45" s="32">
        <f t="shared" si="7"/>
        <v>52462706.08850998</v>
      </c>
      <c r="P45" s="184">
        <v>430721</v>
      </c>
      <c r="Q45" s="77">
        <f t="shared" si="8"/>
        <v>52893427.08850998</v>
      </c>
      <c r="R45" s="184">
        <v>1215650</v>
      </c>
      <c r="S45" s="77">
        <f t="shared" si="13"/>
        <v>54109077.08850998</v>
      </c>
      <c r="T45" s="184">
        <v>1114953</v>
      </c>
      <c r="U45" s="77">
        <f t="shared" si="9"/>
        <v>55224030.08850998</v>
      </c>
      <c r="V45" s="184">
        <v>2067446</v>
      </c>
      <c r="W45" s="221">
        <f t="shared" si="10"/>
        <v>57291476.08850998</v>
      </c>
      <c r="X45" s="184">
        <v>4536909</v>
      </c>
      <c r="Y45" s="221">
        <f t="shared" si="11"/>
        <v>61828385.08850998</v>
      </c>
      <c r="Z45" s="184">
        <v>2045019</v>
      </c>
      <c r="AA45" s="221">
        <f t="shared" si="12"/>
        <v>63873404.08850998</v>
      </c>
      <c r="AB45" s="184">
        <v>2110688</v>
      </c>
      <c r="AC45" s="221">
        <f t="shared" si="17"/>
        <v>65984092.08850998</v>
      </c>
      <c r="AD45" s="184">
        <v>5404888</v>
      </c>
      <c r="AE45" s="221">
        <f t="shared" si="17"/>
        <v>71388980.08850998</v>
      </c>
      <c r="AF45" s="184">
        <v>4153782</v>
      </c>
      <c r="AG45" s="221">
        <f t="shared" si="14"/>
        <v>75542762.08850998</v>
      </c>
      <c r="AH45" s="184">
        <v>2529820</v>
      </c>
      <c r="AI45" s="221">
        <f t="shared" si="15"/>
        <v>78072582.08850998</v>
      </c>
      <c r="AJ45" s="184">
        <v>1028275</v>
      </c>
      <c r="AK45" s="221">
        <f t="shared" si="16"/>
        <v>79100857.08850998</v>
      </c>
    </row>
    <row r="46" spans="1:37" ht="14.25">
      <c r="A46" s="176">
        <v>484</v>
      </c>
      <c r="B46" s="10" t="s">
        <v>85</v>
      </c>
      <c r="C46" s="36">
        <v>93101</v>
      </c>
      <c r="D46" s="14">
        <f t="shared" si="2"/>
        <v>122382959.92005636</v>
      </c>
      <c r="E46" s="12">
        <v>12516310</v>
      </c>
      <c r="F46" s="26">
        <f t="shared" si="3"/>
        <v>134899269.92005634</v>
      </c>
      <c r="G46" s="48">
        <v>4775122</v>
      </c>
      <c r="H46" s="29">
        <f t="shared" si="4"/>
        <v>139674391.92005634</v>
      </c>
      <c r="I46" s="96">
        <v>2588137</v>
      </c>
      <c r="J46" s="26">
        <f t="shared" si="5"/>
        <v>142262528.92005634</v>
      </c>
      <c r="K46" s="190">
        <v>9312038</v>
      </c>
      <c r="L46" s="184">
        <v>419358</v>
      </c>
      <c r="M46" s="32">
        <f t="shared" si="6"/>
        <v>151993924.92005634</v>
      </c>
      <c r="N46" s="184">
        <v>-1086173.22267735</v>
      </c>
      <c r="O46" s="32">
        <f t="shared" si="7"/>
        <v>150907751.697379</v>
      </c>
      <c r="P46" s="184">
        <v>1598945</v>
      </c>
      <c r="Q46" s="77">
        <f t="shared" si="8"/>
        <v>152506696.697379</v>
      </c>
      <c r="R46" s="184">
        <v>3663689</v>
      </c>
      <c r="S46" s="77">
        <f t="shared" si="13"/>
        <v>156170385.697379</v>
      </c>
      <c r="T46" s="184">
        <v>4482594</v>
      </c>
      <c r="U46" s="77">
        <f t="shared" si="9"/>
        <v>160652979.697379</v>
      </c>
      <c r="V46" s="184">
        <v>6125613</v>
      </c>
      <c r="W46" s="221">
        <f t="shared" si="10"/>
        <v>166778592.697379</v>
      </c>
      <c r="X46" s="184">
        <v>11404169</v>
      </c>
      <c r="Y46" s="221">
        <f t="shared" si="11"/>
        <v>178182761.697379</v>
      </c>
      <c r="Z46" s="184">
        <v>6184562</v>
      </c>
      <c r="AA46" s="221">
        <f t="shared" si="12"/>
        <v>184367323.697379</v>
      </c>
      <c r="AB46" s="184">
        <v>6136563</v>
      </c>
      <c r="AC46" s="221">
        <f t="shared" si="17"/>
        <v>190503886.697379</v>
      </c>
      <c r="AD46" s="184">
        <v>8620899</v>
      </c>
      <c r="AE46" s="221">
        <f t="shared" si="17"/>
        <v>199124785.697379</v>
      </c>
      <c r="AF46" s="184">
        <v>8991867</v>
      </c>
      <c r="AG46" s="221">
        <f t="shared" si="14"/>
        <v>208116652.697379</v>
      </c>
      <c r="AH46" s="184">
        <v>8404294</v>
      </c>
      <c r="AI46" s="221">
        <f t="shared" si="15"/>
        <v>216520946.697379</v>
      </c>
      <c r="AJ46" s="184">
        <v>3501237</v>
      </c>
      <c r="AK46" s="221">
        <f t="shared" si="16"/>
        <v>220022183.697379</v>
      </c>
    </row>
    <row r="47" spans="1:37" ht="14.25">
      <c r="A47" s="176">
        <v>486</v>
      </c>
      <c r="B47" s="10" t="s">
        <v>87</v>
      </c>
      <c r="C47" s="36">
        <v>31378</v>
      </c>
      <c r="D47" s="14">
        <f t="shared" si="2"/>
        <v>41246952.41051684</v>
      </c>
      <c r="E47" s="12">
        <v>7411649</v>
      </c>
      <c r="F47" s="26">
        <f t="shared" si="3"/>
        <v>48658601.41051684</v>
      </c>
      <c r="G47" s="48">
        <v>1469397</v>
      </c>
      <c r="H47" s="29">
        <f t="shared" si="4"/>
        <v>50127998.41051684</v>
      </c>
      <c r="I47" s="96">
        <v>869459</v>
      </c>
      <c r="J47" s="26">
        <f t="shared" si="5"/>
        <v>50997457.41051684</v>
      </c>
      <c r="K47" s="190">
        <v>4474597</v>
      </c>
      <c r="L47" s="184">
        <v>71392</v>
      </c>
      <c r="M47" s="32">
        <f t="shared" si="6"/>
        <v>55543446.41051684</v>
      </c>
      <c r="N47" s="184">
        <v>1073647.6994858384</v>
      </c>
      <c r="O47" s="32">
        <f t="shared" si="7"/>
        <v>56617094.11000268</v>
      </c>
      <c r="P47" s="184">
        <v>990623</v>
      </c>
      <c r="Q47" s="77">
        <f t="shared" si="8"/>
        <v>57607717.11000268</v>
      </c>
      <c r="R47" s="184">
        <v>2130237</v>
      </c>
      <c r="S47" s="77">
        <f t="shared" si="13"/>
        <v>59737954.11000268</v>
      </c>
      <c r="T47" s="184">
        <v>1732605</v>
      </c>
      <c r="U47" s="77">
        <f t="shared" si="9"/>
        <v>61470559.11000268</v>
      </c>
      <c r="V47" s="184">
        <v>3214488</v>
      </c>
      <c r="W47" s="221">
        <f t="shared" si="10"/>
        <v>64685047.11000268</v>
      </c>
      <c r="X47" s="184">
        <v>5049620</v>
      </c>
      <c r="Y47" s="221">
        <f t="shared" si="11"/>
        <v>69734667.11000268</v>
      </c>
      <c r="Z47" s="184">
        <v>2793747</v>
      </c>
      <c r="AA47" s="221">
        <f t="shared" si="12"/>
        <v>72528414.11000268</v>
      </c>
      <c r="AB47" s="184">
        <v>3411615</v>
      </c>
      <c r="AC47" s="221">
        <f t="shared" si="17"/>
        <v>75940029.11000268</v>
      </c>
      <c r="AD47" s="184">
        <v>5023814</v>
      </c>
      <c r="AE47" s="221">
        <f t="shared" si="17"/>
        <v>80963843.11000268</v>
      </c>
      <c r="AF47" s="184">
        <v>4229408</v>
      </c>
      <c r="AG47" s="221">
        <f t="shared" si="14"/>
        <v>85193251.11000268</v>
      </c>
      <c r="AH47" s="184">
        <v>4137246</v>
      </c>
      <c r="AI47" s="221">
        <f t="shared" si="15"/>
        <v>89330497.11000268</v>
      </c>
      <c r="AJ47" s="184">
        <v>1719105</v>
      </c>
      <c r="AK47" s="221">
        <f t="shared" si="16"/>
        <v>91049602.11000268</v>
      </c>
    </row>
    <row r="48" spans="1:37" ht="14.25">
      <c r="A48" s="176">
        <v>488</v>
      </c>
      <c r="B48" s="10" t="s">
        <v>89</v>
      </c>
      <c r="C48" s="36">
        <v>11014</v>
      </c>
      <c r="D48" s="14">
        <f t="shared" si="2"/>
        <v>14478103.570955208</v>
      </c>
      <c r="E48" s="12">
        <v>2644199</v>
      </c>
      <c r="F48" s="26">
        <f t="shared" si="3"/>
        <v>17122302.57095521</v>
      </c>
      <c r="G48" s="48">
        <v>704219</v>
      </c>
      <c r="H48" s="29">
        <f t="shared" si="4"/>
        <v>17826521.57095521</v>
      </c>
      <c r="I48" s="96">
        <v>732538</v>
      </c>
      <c r="J48" s="26">
        <f t="shared" si="5"/>
        <v>18559059.57095521</v>
      </c>
      <c r="K48" s="190">
        <v>2010403</v>
      </c>
      <c r="L48" s="184">
        <v>103186</v>
      </c>
      <c r="M48" s="32">
        <f t="shared" si="6"/>
        <v>20672648.57095521</v>
      </c>
      <c r="N48" s="184">
        <v>1107555.6359913647</v>
      </c>
      <c r="O48" s="32">
        <f t="shared" si="7"/>
        <v>21780204.206946574</v>
      </c>
      <c r="P48" s="184">
        <v>634361</v>
      </c>
      <c r="Q48" s="77">
        <f t="shared" si="8"/>
        <v>22414565.206946574</v>
      </c>
      <c r="R48" s="184">
        <v>512390</v>
      </c>
      <c r="S48" s="77">
        <f t="shared" si="13"/>
        <v>22926955.206946574</v>
      </c>
      <c r="T48" s="184">
        <v>867411</v>
      </c>
      <c r="U48" s="77">
        <f t="shared" si="9"/>
        <v>23794366.206946574</v>
      </c>
      <c r="V48" s="184">
        <v>1571978</v>
      </c>
      <c r="W48" s="221">
        <f t="shared" si="10"/>
        <v>25366344.206946574</v>
      </c>
      <c r="X48" s="184">
        <v>2426802</v>
      </c>
      <c r="Y48" s="221">
        <f t="shared" si="11"/>
        <v>27793146.206946574</v>
      </c>
      <c r="Z48" s="184">
        <v>1603887</v>
      </c>
      <c r="AA48" s="221">
        <f t="shared" si="12"/>
        <v>29397033.206946574</v>
      </c>
      <c r="AB48" s="184">
        <v>1485294</v>
      </c>
      <c r="AC48" s="221">
        <f t="shared" si="17"/>
        <v>30882327.206946574</v>
      </c>
      <c r="AD48" s="184">
        <v>1416493</v>
      </c>
      <c r="AE48" s="221">
        <f t="shared" si="17"/>
        <v>32298820.206946574</v>
      </c>
      <c r="AF48" s="184">
        <v>1943227</v>
      </c>
      <c r="AG48" s="221">
        <f t="shared" si="14"/>
        <v>34242047.206946574</v>
      </c>
      <c r="AH48" s="184">
        <v>2023870</v>
      </c>
      <c r="AI48" s="221">
        <f t="shared" si="15"/>
        <v>36265917.206946574</v>
      </c>
      <c r="AJ48" s="184">
        <v>839874</v>
      </c>
      <c r="AK48" s="221">
        <f t="shared" si="16"/>
        <v>37105791.206946574</v>
      </c>
    </row>
    <row r="49" spans="1:37" ht="14.25">
      <c r="A49" s="176">
        <v>509</v>
      </c>
      <c r="B49" s="10" t="s">
        <v>91</v>
      </c>
      <c r="C49" s="36">
        <v>5368</v>
      </c>
      <c r="D49" s="14">
        <f t="shared" si="2"/>
        <v>7056333.75421169</v>
      </c>
      <c r="E49" s="12">
        <v>1606129</v>
      </c>
      <c r="F49" s="26">
        <f t="shared" si="3"/>
        <v>8662462.75421169</v>
      </c>
      <c r="G49" s="48">
        <v>380938</v>
      </c>
      <c r="H49" s="29">
        <f t="shared" si="4"/>
        <v>9043400.75421169</v>
      </c>
      <c r="I49" s="96">
        <v>144739</v>
      </c>
      <c r="J49" s="26">
        <f t="shared" si="5"/>
        <v>9188139.75421169</v>
      </c>
      <c r="K49" s="190">
        <v>-131665</v>
      </c>
      <c r="L49" s="184">
        <v>40059</v>
      </c>
      <c r="M49" s="32">
        <f t="shared" si="6"/>
        <v>9096533.75421169</v>
      </c>
      <c r="N49" s="184">
        <v>-38366.053386449814</v>
      </c>
      <c r="O49" s="32">
        <f t="shared" si="7"/>
        <v>9058167.70082524</v>
      </c>
      <c r="P49" s="184">
        <v>62848</v>
      </c>
      <c r="Q49" s="77">
        <f t="shared" si="8"/>
        <v>9121015.70082524</v>
      </c>
      <c r="R49" s="184">
        <v>125239</v>
      </c>
      <c r="S49" s="77">
        <f t="shared" si="13"/>
        <v>9246254.70082524</v>
      </c>
      <c r="T49" s="184">
        <v>64008</v>
      </c>
      <c r="U49" s="77">
        <f t="shared" si="9"/>
        <v>9310262.70082524</v>
      </c>
      <c r="V49" s="184">
        <v>250256</v>
      </c>
      <c r="W49" s="221">
        <f t="shared" si="10"/>
        <v>9560518.70082524</v>
      </c>
      <c r="X49" s="184">
        <v>1893186</v>
      </c>
      <c r="Y49" s="221">
        <f t="shared" si="11"/>
        <v>11453704.70082524</v>
      </c>
      <c r="Z49" s="184">
        <v>148150</v>
      </c>
      <c r="AA49" s="221">
        <f t="shared" si="12"/>
        <v>11601854.70082524</v>
      </c>
      <c r="AB49" s="184">
        <v>610134</v>
      </c>
      <c r="AC49" s="221">
        <f t="shared" si="17"/>
        <v>12211988.70082524</v>
      </c>
      <c r="AD49" s="184">
        <v>1619581</v>
      </c>
      <c r="AE49" s="221">
        <f t="shared" si="17"/>
        <v>13831569.70082524</v>
      </c>
      <c r="AF49" s="184">
        <v>164369</v>
      </c>
      <c r="AG49" s="221">
        <f t="shared" si="14"/>
        <v>13995938.70082524</v>
      </c>
      <c r="AH49" s="184">
        <v>71541</v>
      </c>
      <c r="AI49" s="221">
        <f t="shared" si="15"/>
        <v>14067479.70082524</v>
      </c>
      <c r="AJ49" s="184">
        <v>27110</v>
      </c>
      <c r="AK49" s="221">
        <f t="shared" si="16"/>
        <v>14094589.70082524</v>
      </c>
    </row>
    <row r="50" spans="1:37" ht="14.25">
      <c r="A50" s="176">
        <v>512</v>
      </c>
      <c r="B50" s="10" t="s">
        <v>93</v>
      </c>
      <c r="C50" s="36">
        <v>3766</v>
      </c>
      <c r="D50" s="14">
        <f t="shared" si="2"/>
        <v>4950475.580916771</v>
      </c>
      <c r="E50" s="12">
        <v>1106854</v>
      </c>
      <c r="F50" s="26">
        <f t="shared" si="3"/>
        <v>6057329.580916771</v>
      </c>
      <c r="G50" s="48">
        <v>385123</v>
      </c>
      <c r="H50" s="29">
        <f t="shared" si="4"/>
        <v>6442452.580916771</v>
      </c>
      <c r="I50" s="96">
        <v>-55528</v>
      </c>
      <c r="J50" s="26">
        <f t="shared" si="5"/>
        <v>6386924.580916771</v>
      </c>
      <c r="K50" s="190">
        <v>355552</v>
      </c>
      <c r="L50" s="184">
        <v>47752</v>
      </c>
      <c r="M50" s="32">
        <f t="shared" si="6"/>
        <v>6790228.580916771</v>
      </c>
      <c r="N50" s="184">
        <v>25282.08363387268</v>
      </c>
      <c r="O50" s="32">
        <f t="shared" si="7"/>
        <v>6815510.664550643</v>
      </c>
      <c r="P50" s="184">
        <v>237452</v>
      </c>
      <c r="Q50" s="77">
        <f t="shared" si="8"/>
        <v>7052962.664550643</v>
      </c>
      <c r="R50" s="184">
        <v>247994</v>
      </c>
      <c r="S50" s="77">
        <f t="shared" si="13"/>
        <v>7300956.664550643</v>
      </c>
      <c r="T50" s="184">
        <v>41348</v>
      </c>
      <c r="U50" s="77">
        <f t="shared" si="9"/>
        <v>7342304.664550643</v>
      </c>
      <c r="V50" s="184">
        <v>480747</v>
      </c>
      <c r="W50" s="221">
        <f t="shared" si="10"/>
        <v>7823051.664550643</v>
      </c>
      <c r="X50" s="184">
        <v>941341</v>
      </c>
      <c r="Y50" s="221">
        <f t="shared" si="11"/>
        <v>8764392.664550643</v>
      </c>
      <c r="Z50" s="184">
        <v>145259</v>
      </c>
      <c r="AA50" s="221">
        <f t="shared" si="12"/>
        <v>8909651.664550643</v>
      </c>
      <c r="AB50" s="184">
        <v>608027</v>
      </c>
      <c r="AC50" s="221">
        <f t="shared" si="17"/>
        <v>9517678.664550643</v>
      </c>
      <c r="AD50" s="184">
        <v>2056640</v>
      </c>
      <c r="AE50" s="221">
        <f t="shared" si="17"/>
        <v>11574318.664550643</v>
      </c>
      <c r="AF50" s="184">
        <v>199326</v>
      </c>
      <c r="AG50" s="221">
        <f t="shared" si="14"/>
        <v>11773644.664550643</v>
      </c>
      <c r="AH50" s="184">
        <v>133269</v>
      </c>
      <c r="AI50" s="221">
        <f t="shared" si="15"/>
        <v>11906913.664550643</v>
      </c>
      <c r="AJ50" s="184">
        <v>51523</v>
      </c>
      <c r="AK50" s="221">
        <f t="shared" si="16"/>
        <v>11958436.664550643</v>
      </c>
    </row>
    <row r="51" spans="1:37" ht="14.25">
      <c r="A51" s="176">
        <v>513</v>
      </c>
      <c r="B51" s="10" t="s">
        <v>95</v>
      </c>
      <c r="C51" s="36">
        <v>9945</v>
      </c>
      <c r="D51" s="14">
        <f t="shared" si="2"/>
        <v>13072883.603881381</v>
      </c>
      <c r="E51" s="12">
        <v>4363768</v>
      </c>
      <c r="F51" s="26">
        <f t="shared" si="3"/>
        <v>17436651.60388138</v>
      </c>
      <c r="G51" s="48">
        <v>1105669</v>
      </c>
      <c r="H51" s="29">
        <f t="shared" si="4"/>
        <v>18542320.60388138</v>
      </c>
      <c r="I51" s="96">
        <v>1406744</v>
      </c>
      <c r="J51" s="26">
        <f t="shared" si="5"/>
        <v>19949064.60388138</v>
      </c>
      <c r="K51" s="190">
        <v>130795</v>
      </c>
      <c r="L51" s="184">
        <v>83817</v>
      </c>
      <c r="M51" s="32">
        <f t="shared" si="6"/>
        <v>20163676.60388138</v>
      </c>
      <c r="N51" s="184">
        <v>18666.0819805786</v>
      </c>
      <c r="O51" s="32">
        <f t="shared" si="7"/>
        <v>20182342.68586196</v>
      </c>
      <c r="P51" s="184">
        <v>463009</v>
      </c>
      <c r="Q51" s="77">
        <f t="shared" si="8"/>
        <v>20645351.68586196</v>
      </c>
      <c r="R51" s="184">
        <v>170041</v>
      </c>
      <c r="S51" s="77">
        <f t="shared" si="13"/>
        <v>20815392.68586196</v>
      </c>
      <c r="T51" s="184">
        <v>321023</v>
      </c>
      <c r="U51" s="77">
        <f t="shared" si="9"/>
        <v>21136415.68586196</v>
      </c>
      <c r="V51" s="184">
        <v>871282</v>
      </c>
      <c r="W51" s="221">
        <f t="shared" si="10"/>
        <v>22007697.68586196</v>
      </c>
      <c r="X51" s="184">
        <v>4042802</v>
      </c>
      <c r="Y51" s="221">
        <f t="shared" si="11"/>
        <v>26050499.68586196</v>
      </c>
      <c r="Z51" s="184">
        <v>680848</v>
      </c>
      <c r="AA51" s="221">
        <f t="shared" si="12"/>
        <v>26731347.68586196</v>
      </c>
      <c r="AB51" s="184">
        <v>1231624</v>
      </c>
      <c r="AC51" s="221">
        <f t="shared" si="17"/>
        <v>27962971.68586196</v>
      </c>
      <c r="AD51" s="184">
        <v>3372609</v>
      </c>
      <c r="AE51" s="221">
        <f t="shared" si="17"/>
        <v>31335580.68586196</v>
      </c>
      <c r="AF51" s="184">
        <v>1047716</v>
      </c>
      <c r="AG51" s="221">
        <f t="shared" si="14"/>
        <v>32383296.68586196</v>
      </c>
      <c r="AH51" s="184">
        <v>689173</v>
      </c>
      <c r="AI51" s="221">
        <f t="shared" si="15"/>
        <v>33072469.68586196</v>
      </c>
      <c r="AJ51" s="184">
        <v>269986</v>
      </c>
      <c r="AK51" s="221">
        <f t="shared" si="16"/>
        <v>33342455.68586196</v>
      </c>
    </row>
    <row r="52" spans="1:37" ht="14.25">
      <c r="A52" s="176">
        <v>560</v>
      </c>
      <c r="B52" s="10" t="s">
        <v>97</v>
      </c>
      <c r="C52" s="36">
        <v>5210</v>
      </c>
      <c r="D52" s="14">
        <f t="shared" si="2"/>
        <v>6848639.8769454</v>
      </c>
      <c r="E52" s="12">
        <v>2814142</v>
      </c>
      <c r="F52" s="26">
        <f t="shared" si="3"/>
        <v>9662781.876945399</v>
      </c>
      <c r="G52" s="48">
        <v>844963</v>
      </c>
      <c r="H52" s="29">
        <f t="shared" si="4"/>
        <v>10507744.876945399</v>
      </c>
      <c r="I52" s="96">
        <v>334601</v>
      </c>
      <c r="J52" s="26">
        <f t="shared" si="5"/>
        <v>10842345.876945399</v>
      </c>
      <c r="K52" s="190">
        <v>527841</v>
      </c>
      <c r="L52" s="184">
        <v>60942</v>
      </c>
      <c r="M52" s="32">
        <f t="shared" si="6"/>
        <v>11431128.876945399</v>
      </c>
      <c r="N52" s="184">
        <v>-37999.353230888024</v>
      </c>
      <c r="O52" s="32">
        <f t="shared" si="7"/>
        <v>11393129.52371451</v>
      </c>
      <c r="P52" s="184">
        <v>227031</v>
      </c>
      <c r="Q52" s="77">
        <f t="shared" si="8"/>
        <v>11620160.52371451</v>
      </c>
      <c r="R52" s="184">
        <v>579683</v>
      </c>
      <c r="S52" s="77">
        <f t="shared" si="13"/>
        <v>12199843.52371451</v>
      </c>
      <c r="T52" s="184">
        <v>156533</v>
      </c>
      <c r="U52" s="77">
        <f t="shared" si="9"/>
        <v>12356376.52371451</v>
      </c>
      <c r="V52" s="184">
        <v>404883</v>
      </c>
      <c r="W52" s="221">
        <f t="shared" si="10"/>
        <v>12761259.52371451</v>
      </c>
      <c r="X52" s="184">
        <v>2110135</v>
      </c>
      <c r="Y52" s="221">
        <f t="shared" si="11"/>
        <v>14871394.52371451</v>
      </c>
      <c r="Z52" s="184">
        <v>486390</v>
      </c>
      <c r="AA52" s="221">
        <f t="shared" si="12"/>
        <v>15357784.52371451</v>
      </c>
      <c r="AB52" s="184">
        <v>371986</v>
      </c>
      <c r="AC52" s="221">
        <f t="shared" si="17"/>
        <v>15729770.52371451</v>
      </c>
      <c r="AD52" s="184">
        <v>2558206</v>
      </c>
      <c r="AE52" s="221">
        <f t="shared" si="17"/>
        <v>18287976.523714513</v>
      </c>
      <c r="AF52" s="184">
        <v>460256</v>
      </c>
      <c r="AG52" s="221">
        <f t="shared" si="14"/>
        <v>18748232.523714513</v>
      </c>
      <c r="AH52" s="184">
        <v>310078</v>
      </c>
      <c r="AI52" s="221">
        <f t="shared" si="15"/>
        <v>19058310.523714513</v>
      </c>
      <c r="AJ52" s="184">
        <v>117039</v>
      </c>
      <c r="AK52" s="221">
        <f t="shared" si="16"/>
        <v>19175349.523714513</v>
      </c>
    </row>
    <row r="53" spans="1:37" ht="14.25">
      <c r="A53" s="176">
        <v>561</v>
      </c>
      <c r="B53" s="10" t="s">
        <v>99</v>
      </c>
      <c r="C53" s="36">
        <v>11653</v>
      </c>
      <c r="D53" s="14">
        <f t="shared" si="2"/>
        <v>15318080.707494192</v>
      </c>
      <c r="E53" s="12">
        <v>2405235</v>
      </c>
      <c r="F53" s="26">
        <f t="shared" si="3"/>
        <v>17723315.70749419</v>
      </c>
      <c r="G53" s="48">
        <v>872525</v>
      </c>
      <c r="H53" s="29">
        <f t="shared" si="4"/>
        <v>18595840.70749419</v>
      </c>
      <c r="I53" s="96">
        <v>356920</v>
      </c>
      <c r="J53" s="26">
        <f t="shared" si="5"/>
        <v>18952760.70749419</v>
      </c>
      <c r="K53" s="190">
        <v>456148</v>
      </c>
      <c r="L53" s="184">
        <v>75018</v>
      </c>
      <c r="M53" s="32">
        <f t="shared" si="6"/>
        <v>19483926.70749419</v>
      </c>
      <c r="N53" s="184">
        <v>-127345.98046056181</v>
      </c>
      <c r="O53" s="32">
        <f t="shared" si="7"/>
        <v>19356580.72703363</v>
      </c>
      <c r="P53" s="184">
        <v>182238</v>
      </c>
      <c r="Q53" s="77">
        <f t="shared" si="8"/>
        <v>19538818.72703363</v>
      </c>
      <c r="R53" s="184">
        <v>98068</v>
      </c>
      <c r="S53" s="77">
        <f t="shared" si="13"/>
        <v>19636886.72703363</v>
      </c>
      <c r="T53" s="184">
        <v>330963</v>
      </c>
      <c r="U53" s="77">
        <f t="shared" si="9"/>
        <v>19967849.72703363</v>
      </c>
      <c r="V53" s="184">
        <v>565380</v>
      </c>
      <c r="W53" s="221">
        <f t="shared" si="10"/>
        <v>20533229.72703363</v>
      </c>
      <c r="X53" s="184">
        <v>4070733</v>
      </c>
      <c r="Y53" s="221">
        <f t="shared" si="11"/>
        <v>24603962.72703363</v>
      </c>
      <c r="Z53" s="184">
        <v>623453</v>
      </c>
      <c r="AA53" s="221">
        <f t="shared" si="12"/>
        <v>25227415.72703363</v>
      </c>
      <c r="AB53" s="184">
        <v>794464</v>
      </c>
      <c r="AC53" s="221">
        <f t="shared" si="17"/>
        <v>26021879.72703363</v>
      </c>
      <c r="AD53" s="184">
        <v>2767423</v>
      </c>
      <c r="AE53" s="221">
        <f t="shared" si="17"/>
        <v>28789302.72703363</v>
      </c>
      <c r="AF53" s="184">
        <v>975920</v>
      </c>
      <c r="AG53" s="221">
        <f t="shared" si="14"/>
        <v>29765222.72703363</v>
      </c>
      <c r="AH53" s="184">
        <v>712591</v>
      </c>
      <c r="AI53" s="221">
        <f t="shared" si="15"/>
        <v>30477813.72703363</v>
      </c>
      <c r="AJ53" s="184">
        <v>280741</v>
      </c>
      <c r="AK53" s="221">
        <f t="shared" si="16"/>
        <v>30758554.72703363</v>
      </c>
    </row>
    <row r="54" spans="1:37" ht="14.25">
      <c r="A54" s="176">
        <v>562</v>
      </c>
      <c r="B54" s="10" t="s">
        <v>101</v>
      </c>
      <c r="C54" s="36">
        <v>20740</v>
      </c>
      <c r="D54" s="14">
        <f t="shared" si="2"/>
        <v>27263107.686726984</v>
      </c>
      <c r="E54" s="12">
        <v>4525605</v>
      </c>
      <c r="F54" s="26">
        <f t="shared" si="3"/>
        <v>31788712.686726984</v>
      </c>
      <c r="G54" s="48">
        <v>1824131</v>
      </c>
      <c r="H54" s="29">
        <f t="shared" si="4"/>
        <v>33612843.68672699</v>
      </c>
      <c r="I54" s="96">
        <v>566326</v>
      </c>
      <c r="J54" s="26">
        <f t="shared" si="5"/>
        <v>34179169.68672699</v>
      </c>
      <c r="K54" s="190">
        <v>2898888</v>
      </c>
      <c r="L54" s="184">
        <v>-34854</v>
      </c>
      <c r="M54" s="32">
        <f t="shared" si="6"/>
        <v>37043203.68672699</v>
      </c>
      <c r="N54" s="184">
        <v>-49686.615356743336</v>
      </c>
      <c r="O54" s="32">
        <f t="shared" si="7"/>
        <v>36993517.071370244</v>
      </c>
      <c r="P54" s="184">
        <v>-139242</v>
      </c>
      <c r="Q54" s="77">
        <f t="shared" si="8"/>
        <v>36854275.071370244</v>
      </c>
      <c r="R54" s="184">
        <v>363230</v>
      </c>
      <c r="S54" s="77">
        <f t="shared" si="13"/>
        <v>37217505.071370244</v>
      </c>
      <c r="T54" s="184">
        <v>870004</v>
      </c>
      <c r="U54" s="77">
        <f t="shared" si="9"/>
        <v>38087509.071370244</v>
      </c>
      <c r="V54" s="184">
        <v>842674</v>
      </c>
      <c r="W54" s="221">
        <f t="shared" si="10"/>
        <v>38930183.071370244</v>
      </c>
      <c r="X54" s="184">
        <v>6302245</v>
      </c>
      <c r="Y54" s="221">
        <f t="shared" si="11"/>
        <v>45232428.071370244</v>
      </c>
      <c r="Z54" s="184">
        <v>2484997</v>
      </c>
      <c r="AA54" s="221">
        <f t="shared" si="12"/>
        <v>47717425.071370244</v>
      </c>
      <c r="AB54" s="184">
        <v>1287231</v>
      </c>
      <c r="AC54" s="221">
        <f t="shared" si="17"/>
        <v>49004656.071370244</v>
      </c>
      <c r="AD54" s="184">
        <v>6243044</v>
      </c>
      <c r="AE54" s="221">
        <f t="shared" si="17"/>
        <v>55247700.071370244</v>
      </c>
      <c r="AF54" s="184">
        <v>2271874</v>
      </c>
      <c r="AG54" s="221">
        <f t="shared" si="14"/>
        <v>57519574.071370244</v>
      </c>
      <c r="AH54" s="184">
        <v>1423910</v>
      </c>
      <c r="AI54" s="221">
        <f t="shared" si="15"/>
        <v>58943484.071370244</v>
      </c>
      <c r="AJ54" s="184">
        <v>565976</v>
      </c>
      <c r="AK54" s="221">
        <f t="shared" si="16"/>
        <v>59509460.071370244</v>
      </c>
    </row>
    <row r="55" spans="1:37" ht="14.25">
      <c r="A55" s="176">
        <v>563</v>
      </c>
      <c r="B55" s="10" t="s">
        <v>103</v>
      </c>
      <c r="C55" s="36">
        <v>7976</v>
      </c>
      <c r="D55" s="14">
        <f t="shared" si="2"/>
        <v>10484597.247316029</v>
      </c>
      <c r="E55" s="12">
        <v>4574341</v>
      </c>
      <c r="F55" s="26">
        <f t="shared" si="3"/>
        <v>15058938.247316029</v>
      </c>
      <c r="G55" s="48">
        <v>987800</v>
      </c>
      <c r="H55" s="29">
        <f t="shared" si="4"/>
        <v>16046738.247316029</v>
      </c>
      <c r="I55" s="96">
        <v>672047</v>
      </c>
      <c r="J55" s="26">
        <f t="shared" si="5"/>
        <v>16718785.247316029</v>
      </c>
      <c r="K55" s="190">
        <v>1908992</v>
      </c>
      <c r="L55" s="184">
        <v>106761</v>
      </c>
      <c r="M55" s="32">
        <f t="shared" si="6"/>
        <v>18734538.24731603</v>
      </c>
      <c r="N55" s="184">
        <v>348652.7060711011</v>
      </c>
      <c r="O55" s="32">
        <f t="shared" si="7"/>
        <v>19083190.95338713</v>
      </c>
      <c r="P55" s="184">
        <v>-98125</v>
      </c>
      <c r="Q55" s="77">
        <f t="shared" si="8"/>
        <v>18985065.95338713</v>
      </c>
      <c r="R55" s="184">
        <v>-1191762</v>
      </c>
      <c r="S55" s="77">
        <f t="shared" si="13"/>
        <v>17793303.95338713</v>
      </c>
      <c r="T55" s="184">
        <v>322363</v>
      </c>
      <c r="U55" s="77">
        <f t="shared" si="9"/>
        <v>18115666.95338713</v>
      </c>
      <c r="V55" s="184">
        <v>782968</v>
      </c>
      <c r="W55" s="221">
        <f t="shared" si="10"/>
        <v>18898634.95338713</v>
      </c>
      <c r="X55" s="184">
        <v>2152411</v>
      </c>
      <c r="Y55" s="221">
        <f t="shared" si="11"/>
        <v>21051045.95338713</v>
      </c>
      <c r="Z55" s="184">
        <v>637054</v>
      </c>
      <c r="AA55" s="221">
        <f t="shared" si="12"/>
        <v>21688099.95338713</v>
      </c>
      <c r="AB55" s="184">
        <v>890494</v>
      </c>
      <c r="AC55" s="221">
        <f t="shared" si="17"/>
        <v>22578593.95338713</v>
      </c>
      <c r="AD55" s="184">
        <v>3183407</v>
      </c>
      <c r="AE55" s="221">
        <f t="shared" si="17"/>
        <v>25762000.95338713</v>
      </c>
      <c r="AF55" s="184">
        <v>984622</v>
      </c>
      <c r="AG55" s="221">
        <f t="shared" si="14"/>
        <v>26746622.95338713</v>
      </c>
      <c r="AH55" s="184">
        <v>652904</v>
      </c>
      <c r="AI55" s="221">
        <f t="shared" si="15"/>
        <v>27399526.95338713</v>
      </c>
      <c r="AJ55" s="184">
        <v>258900</v>
      </c>
      <c r="AK55" s="221">
        <f t="shared" si="16"/>
        <v>27658426.95338713</v>
      </c>
    </row>
    <row r="56" spans="1:37" ht="14.25">
      <c r="A56" s="176">
        <v>580</v>
      </c>
      <c r="B56" s="10" t="s">
        <v>105</v>
      </c>
      <c r="C56" s="36">
        <v>140351</v>
      </c>
      <c r="D56" s="14">
        <f t="shared" si="2"/>
        <v>184493945.36836156</v>
      </c>
      <c r="E56" s="12">
        <v>16098563</v>
      </c>
      <c r="F56" s="26">
        <f t="shared" si="3"/>
        <v>200592508.36836156</v>
      </c>
      <c r="G56" s="48">
        <v>2849824</v>
      </c>
      <c r="H56" s="29">
        <f t="shared" si="4"/>
        <v>203442332.36836156</v>
      </c>
      <c r="I56" s="96">
        <v>3839553</v>
      </c>
      <c r="J56" s="26">
        <f t="shared" si="5"/>
        <v>207281885.36836156</v>
      </c>
      <c r="K56" s="190">
        <v>11533959</v>
      </c>
      <c r="L56" s="184">
        <v>-4339</v>
      </c>
      <c r="M56" s="32">
        <f t="shared" si="6"/>
        <v>218811505.36836156</v>
      </c>
      <c r="N56" s="184">
        <v>-811822.0729958415</v>
      </c>
      <c r="O56" s="32">
        <f t="shared" si="7"/>
        <v>217999683.29536572</v>
      </c>
      <c r="P56" s="184">
        <v>3601690</v>
      </c>
      <c r="Q56" s="77">
        <f t="shared" si="8"/>
        <v>221601373.29536572</v>
      </c>
      <c r="R56" s="184">
        <v>6781290</v>
      </c>
      <c r="S56" s="77">
        <f t="shared" si="13"/>
        <v>228382663.29536572</v>
      </c>
      <c r="T56" s="184">
        <v>5717639</v>
      </c>
      <c r="U56" s="77">
        <f t="shared" si="9"/>
        <v>234100302.29536572</v>
      </c>
      <c r="V56" s="184">
        <v>9876064</v>
      </c>
      <c r="W56" s="221">
        <f t="shared" si="10"/>
        <v>243976366.29536572</v>
      </c>
      <c r="X56" s="184">
        <v>9495974</v>
      </c>
      <c r="Y56" s="221">
        <f t="shared" si="11"/>
        <v>253472340.29536572</v>
      </c>
      <c r="Z56" s="184">
        <v>8648691</v>
      </c>
      <c r="AA56" s="221">
        <f t="shared" si="12"/>
        <v>262121031.29536572</v>
      </c>
      <c r="AB56" s="184">
        <v>10597953</v>
      </c>
      <c r="AC56" s="221">
        <f t="shared" si="17"/>
        <v>272718984.2953657</v>
      </c>
      <c r="AD56" s="184">
        <v>11443280</v>
      </c>
      <c r="AE56" s="221">
        <f t="shared" si="17"/>
        <v>284162264.2953657</v>
      </c>
      <c r="AF56" s="184">
        <v>11689991</v>
      </c>
      <c r="AG56" s="221">
        <f t="shared" si="14"/>
        <v>295852255.2953657</v>
      </c>
      <c r="AH56" s="184">
        <v>12845358</v>
      </c>
      <c r="AI56" s="221">
        <f t="shared" si="15"/>
        <v>308697613.2953657</v>
      </c>
      <c r="AJ56" s="184">
        <v>5399425</v>
      </c>
      <c r="AK56" s="221">
        <f t="shared" si="16"/>
        <v>314097038.2953657</v>
      </c>
    </row>
    <row r="57" spans="1:37" ht="14.25">
      <c r="A57" s="176">
        <v>581</v>
      </c>
      <c r="B57" s="10" t="s">
        <v>107</v>
      </c>
      <c r="C57" s="36">
        <v>126489</v>
      </c>
      <c r="D57" s="14">
        <f t="shared" si="2"/>
        <v>166272093.93377095</v>
      </c>
      <c r="E57" s="12">
        <v>22285722</v>
      </c>
      <c r="F57" s="26">
        <f t="shared" si="3"/>
        <v>188557815.93377095</v>
      </c>
      <c r="G57" s="48">
        <v>4314779</v>
      </c>
      <c r="H57" s="29">
        <f t="shared" si="4"/>
        <v>192872594.93377095</v>
      </c>
      <c r="I57" s="96">
        <v>4016752</v>
      </c>
      <c r="J57" s="26">
        <f t="shared" si="5"/>
        <v>196889346.93377095</v>
      </c>
      <c r="K57" s="190">
        <v>12355146</v>
      </c>
      <c r="L57" s="184">
        <v>216081</v>
      </c>
      <c r="M57" s="32">
        <f t="shared" si="6"/>
        <v>209460573.93377095</v>
      </c>
      <c r="N57" s="184">
        <v>-1590960.3542844057</v>
      </c>
      <c r="O57" s="32">
        <f t="shared" si="7"/>
        <v>207869613.57948655</v>
      </c>
      <c r="P57" s="184">
        <v>1055480</v>
      </c>
      <c r="Q57" s="77">
        <f t="shared" si="8"/>
        <v>208925093.57948655</v>
      </c>
      <c r="R57" s="184">
        <v>4323765</v>
      </c>
      <c r="S57" s="77">
        <f t="shared" si="13"/>
        <v>213248858.57948655</v>
      </c>
      <c r="T57" s="184">
        <v>5059187</v>
      </c>
      <c r="U57" s="77">
        <f t="shared" si="9"/>
        <v>218308045.57948655</v>
      </c>
      <c r="V57" s="184">
        <v>8974080</v>
      </c>
      <c r="W57" s="221">
        <f t="shared" si="10"/>
        <v>227282125.57948655</v>
      </c>
      <c r="X57" s="184">
        <v>12659574</v>
      </c>
      <c r="Y57" s="221">
        <f t="shared" si="11"/>
        <v>239941699.57948655</v>
      </c>
      <c r="Z57" s="184">
        <v>7257435</v>
      </c>
      <c r="AA57" s="221">
        <f t="shared" si="12"/>
        <v>247199134.57948655</v>
      </c>
      <c r="AB57" s="184">
        <v>9438057</v>
      </c>
      <c r="AC57" s="221">
        <f t="shared" si="17"/>
        <v>256637191.57948655</v>
      </c>
      <c r="AD57" s="184">
        <v>13116814</v>
      </c>
      <c r="AE57" s="221">
        <f t="shared" si="17"/>
        <v>269754005.57948655</v>
      </c>
      <c r="AF57" s="184">
        <v>10945003</v>
      </c>
      <c r="AG57" s="221">
        <f t="shared" si="14"/>
        <v>280699008.57948655</v>
      </c>
      <c r="AH57" s="184">
        <v>11506821</v>
      </c>
      <c r="AI57" s="221">
        <f t="shared" si="15"/>
        <v>292205829.57948655</v>
      </c>
      <c r="AJ57" s="184">
        <v>4800161</v>
      </c>
      <c r="AK57" s="221">
        <f t="shared" si="16"/>
        <v>297005990.57948655</v>
      </c>
    </row>
    <row r="58" spans="1:37" ht="14.25">
      <c r="A58" s="176">
        <v>582</v>
      </c>
      <c r="B58" s="10" t="s">
        <v>109</v>
      </c>
      <c r="C58" s="36">
        <v>14025</v>
      </c>
      <c r="D58" s="14">
        <f t="shared" si="2"/>
        <v>18436117.90290964</v>
      </c>
      <c r="E58" s="12">
        <v>4563089</v>
      </c>
      <c r="F58" s="26">
        <f t="shared" si="3"/>
        <v>22999206.90290964</v>
      </c>
      <c r="G58" s="48">
        <v>1221317</v>
      </c>
      <c r="H58" s="29">
        <f t="shared" si="4"/>
        <v>24220523.90290964</v>
      </c>
      <c r="I58" s="96">
        <v>1071939</v>
      </c>
      <c r="J58" s="26">
        <f t="shared" si="5"/>
        <v>25292462.90290964</v>
      </c>
      <c r="K58" s="190">
        <v>2178366</v>
      </c>
      <c r="L58" s="184">
        <v>14006</v>
      </c>
      <c r="M58" s="32">
        <f t="shared" si="6"/>
        <v>27484834.90290964</v>
      </c>
      <c r="N58" s="184">
        <v>881418.1412546635</v>
      </c>
      <c r="O58" s="32">
        <f t="shared" si="7"/>
        <v>28366253.044164304</v>
      </c>
      <c r="P58" s="184">
        <v>432852</v>
      </c>
      <c r="Q58" s="77">
        <f t="shared" si="8"/>
        <v>28799105.044164304</v>
      </c>
      <c r="R58" s="184">
        <v>1279408</v>
      </c>
      <c r="S58" s="77">
        <f t="shared" si="13"/>
        <v>30078513.044164304</v>
      </c>
      <c r="T58" s="184">
        <v>822885</v>
      </c>
      <c r="U58" s="77">
        <f t="shared" si="9"/>
        <v>30901398.044164304</v>
      </c>
      <c r="V58" s="184">
        <v>1725634</v>
      </c>
      <c r="W58" s="221">
        <f t="shared" si="10"/>
        <v>32627032.044164304</v>
      </c>
      <c r="X58" s="184">
        <v>3130710</v>
      </c>
      <c r="Y58" s="221">
        <f t="shared" si="11"/>
        <v>35757742.0441643</v>
      </c>
      <c r="Z58" s="184">
        <v>1121473</v>
      </c>
      <c r="AA58" s="221">
        <f t="shared" si="12"/>
        <v>36879215.0441643</v>
      </c>
      <c r="AB58" s="184">
        <v>1777643</v>
      </c>
      <c r="AC58" s="221">
        <f t="shared" si="17"/>
        <v>38656858.0441643</v>
      </c>
      <c r="AD58" s="184">
        <v>2720252</v>
      </c>
      <c r="AE58" s="221">
        <f t="shared" si="17"/>
        <v>41377110.0441643</v>
      </c>
      <c r="AF58" s="184">
        <v>2095930</v>
      </c>
      <c r="AG58" s="221">
        <f t="shared" si="14"/>
        <v>43473040.0441643</v>
      </c>
      <c r="AH58" s="184">
        <v>2070470</v>
      </c>
      <c r="AI58" s="221">
        <f t="shared" si="15"/>
        <v>45543510.0441643</v>
      </c>
      <c r="AJ58" s="184">
        <v>857875</v>
      </c>
      <c r="AK58" s="221">
        <f t="shared" si="16"/>
        <v>46401385.0441643</v>
      </c>
    </row>
    <row r="59" spans="1:37" ht="14.25">
      <c r="A59" s="176">
        <v>583</v>
      </c>
      <c r="B59" s="10" t="s">
        <v>111</v>
      </c>
      <c r="C59" s="36">
        <v>42007</v>
      </c>
      <c r="D59" s="14">
        <f t="shared" si="2"/>
        <v>55218966.470411785</v>
      </c>
      <c r="E59" s="12">
        <v>8289110</v>
      </c>
      <c r="F59" s="26">
        <f t="shared" si="3"/>
        <v>63508076.470411785</v>
      </c>
      <c r="G59" s="48">
        <v>2040525</v>
      </c>
      <c r="H59" s="29">
        <f t="shared" si="4"/>
        <v>65548601.470411785</v>
      </c>
      <c r="I59" s="96">
        <v>829074</v>
      </c>
      <c r="J59" s="26">
        <f t="shared" si="5"/>
        <v>66377675.470411785</v>
      </c>
      <c r="K59" s="190">
        <v>4070361</v>
      </c>
      <c r="L59" s="184">
        <v>143944</v>
      </c>
      <c r="M59" s="32">
        <f t="shared" si="6"/>
        <v>70591980.47041178</v>
      </c>
      <c r="N59" s="184">
        <v>377006.20610941947</v>
      </c>
      <c r="O59" s="32">
        <f t="shared" si="7"/>
        <v>70968986.6765212</v>
      </c>
      <c r="P59" s="184">
        <v>877485</v>
      </c>
      <c r="Q59" s="77">
        <f t="shared" si="8"/>
        <v>71846471.6765212</v>
      </c>
      <c r="R59" s="184">
        <v>995299</v>
      </c>
      <c r="S59" s="77">
        <f t="shared" si="13"/>
        <v>72841770.6765212</v>
      </c>
      <c r="T59" s="184">
        <v>1029268</v>
      </c>
      <c r="U59" s="77">
        <f t="shared" si="9"/>
        <v>73871038.6765212</v>
      </c>
      <c r="V59" s="184">
        <v>2193898</v>
      </c>
      <c r="W59" s="221">
        <f t="shared" si="10"/>
        <v>76064936.6765212</v>
      </c>
      <c r="X59" s="184">
        <v>9919144</v>
      </c>
      <c r="Y59" s="221">
        <f t="shared" si="11"/>
        <v>85984080.6765212</v>
      </c>
      <c r="Z59" s="184">
        <v>2843338</v>
      </c>
      <c r="AA59" s="221">
        <f t="shared" si="12"/>
        <v>88827418.6765212</v>
      </c>
      <c r="AB59" s="184">
        <v>2963126</v>
      </c>
      <c r="AC59" s="221">
        <f t="shared" si="17"/>
        <v>91790544.6765212</v>
      </c>
      <c r="AD59" s="184">
        <v>6752471</v>
      </c>
      <c r="AE59" s="221">
        <f t="shared" si="17"/>
        <v>98543015.6765212</v>
      </c>
      <c r="AF59" s="184">
        <v>4216875</v>
      </c>
      <c r="AG59" s="221">
        <f t="shared" si="14"/>
        <v>102759890.6765212</v>
      </c>
      <c r="AH59" s="184">
        <v>3536511</v>
      </c>
      <c r="AI59" s="221">
        <f t="shared" si="15"/>
        <v>106296401.6765212</v>
      </c>
      <c r="AJ59" s="184">
        <v>1436083</v>
      </c>
      <c r="AK59" s="221">
        <f t="shared" si="16"/>
        <v>107732484.6765212</v>
      </c>
    </row>
    <row r="60" spans="1:37" ht="14.25">
      <c r="A60" s="176">
        <v>584</v>
      </c>
      <c r="B60" s="10" t="s">
        <v>113</v>
      </c>
      <c r="C60" s="36">
        <v>7557</v>
      </c>
      <c r="D60" s="14">
        <f t="shared" si="2"/>
        <v>9933814.117097195</v>
      </c>
      <c r="E60" s="12">
        <v>1621801</v>
      </c>
      <c r="F60" s="26">
        <f t="shared" si="3"/>
        <v>11555615.117097195</v>
      </c>
      <c r="G60" s="48">
        <v>253259</v>
      </c>
      <c r="H60" s="29">
        <f t="shared" si="4"/>
        <v>11808874.117097195</v>
      </c>
      <c r="I60" s="96">
        <v>270503</v>
      </c>
      <c r="J60" s="26">
        <f t="shared" si="5"/>
        <v>12079377.117097195</v>
      </c>
      <c r="K60" s="190">
        <v>844958</v>
      </c>
      <c r="L60" s="184">
        <v>32655</v>
      </c>
      <c r="M60" s="32">
        <f t="shared" si="6"/>
        <v>12956990.117097195</v>
      </c>
      <c r="N60" s="184">
        <v>92599.96787604317</v>
      </c>
      <c r="O60" s="32">
        <f t="shared" si="7"/>
        <v>13049590.084973238</v>
      </c>
      <c r="P60" s="184">
        <v>94208</v>
      </c>
      <c r="Q60" s="77">
        <f t="shared" si="8"/>
        <v>13143798.084973238</v>
      </c>
      <c r="R60" s="184">
        <v>141874</v>
      </c>
      <c r="S60" s="77">
        <f t="shared" si="13"/>
        <v>13285672.084973238</v>
      </c>
      <c r="T60" s="184">
        <v>351387</v>
      </c>
      <c r="U60" s="77">
        <f t="shared" si="9"/>
        <v>13637059.084973238</v>
      </c>
      <c r="V60" s="184">
        <v>687879</v>
      </c>
      <c r="W60" s="221">
        <f t="shared" si="10"/>
        <v>14324938.084973238</v>
      </c>
      <c r="X60" s="184">
        <v>1356796</v>
      </c>
      <c r="Y60" s="221">
        <f t="shared" si="11"/>
        <v>15681734.084973238</v>
      </c>
      <c r="Z60" s="184">
        <v>410203</v>
      </c>
      <c r="AA60" s="221">
        <f t="shared" si="12"/>
        <v>16091937.084973238</v>
      </c>
      <c r="AB60" s="184">
        <v>734156</v>
      </c>
      <c r="AC60" s="221">
        <f t="shared" si="17"/>
        <v>16826093.08497324</v>
      </c>
      <c r="AD60" s="184">
        <v>1294594</v>
      </c>
      <c r="AE60" s="221">
        <f t="shared" si="17"/>
        <v>18120687.08497324</v>
      </c>
      <c r="AF60" s="184">
        <v>714789</v>
      </c>
      <c r="AG60" s="221">
        <f t="shared" si="14"/>
        <v>18835476.08497324</v>
      </c>
      <c r="AH60" s="184">
        <v>623508</v>
      </c>
      <c r="AI60" s="221">
        <f t="shared" si="15"/>
        <v>19458984.08497324</v>
      </c>
      <c r="AJ60" s="184">
        <v>250833</v>
      </c>
      <c r="AK60" s="221">
        <f t="shared" si="16"/>
        <v>19709817.08497324</v>
      </c>
    </row>
    <row r="61" spans="1:37" ht="14.25">
      <c r="A61" s="176">
        <v>586</v>
      </c>
      <c r="B61" s="10" t="s">
        <v>115</v>
      </c>
      <c r="C61" s="36">
        <v>25503</v>
      </c>
      <c r="D61" s="14">
        <f t="shared" si="2"/>
        <v>33524157.923558258</v>
      </c>
      <c r="E61" s="12">
        <v>5947182</v>
      </c>
      <c r="F61" s="26">
        <f t="shared" si="3"/>
        <v>39471339.92355826</v>
      </c>
      <c r="G61" s="48">
        <v>2118771</v>
      </c>
      <c r="H61" s="29">
        <f t="shared" si="4"/>
        <v>41590110.92355826</v>
      </c>
      <c r="I61" s="96">
        <v>1394113</v>
      </c>
      <c r="J61" s="26">
        <f t="shared" si="5"/>
        <v>42984223.92355826</v>
      </c>
      <c r="K61" s="190">
        <v>1665019</v>
      </c>
      <c r="L61" s="184">
        <v>34230</v>
      </c>
      <c r="M61" s="32">
        <f t="shared" si="6"/>
        <v>44683472.92355826</v>
      </c>
      <c r="N61" s="184">
        <v>-586736.4434639812</v>
      </c>
      <c r="O61" s="32">
        <f t="shared" si="7"/>
        <v>44096736.48009428</v>
      </c>
      <c r="P61" s="184">
        <v>336708</v>
      </c>
      <c r="Q61" s="77">
        <f t="shared" si="8"/>
        <v>44433444.48009428</v>
      </c>
      <c r="R61" s="184">
        <v>543905</v>
      </c>
      <c r="S61" s="77">
        <f t="shared" si="13"/>
        <v>44977349.48009428</v>
      </c>
      <c r="T61" s="184">
        <v>1338526</v>
      </c>
      <c r="U61" s="77">
        <f t="shared" si="9"/>
        <v>46315875.48009428</v>
      </c>
      <c r="V61" s="184">
        <v>1581158</v>
      </c>
      <c r="W61" s="221">
        <f t="shared" si="10"/>
        <v>47897033.48009428</v>
      </c>
      <c r="X61" s="184">
        <v>4695190</v>
      </c>
      <c r="Y61" s="221">
        <f t="shared" si="11"/>
        <v>52592223.48009428</v>
      </c>
      <c r="Z61" s="184">
        <v>2580305</v>
      </c>
      <c r="AA61" s="221">
        <f t="shared" si="12"/>
        <v>55172528.48009428</v>
      </c>
      <c r="AB61" s="184">
        <v>2190943</v>
      </c>
      <c r="AC61" s="221">
        <f t="shared" si="17"/>
        <v>57363471.48009428</v>
      </c>
      <c r="AD61" s="184">
        <v>3907271</v>
      </c>
      <c r="AE61" s="221">
        <f t="shared" si="17"/>
        <v>61270742.48009428</v>
      </c>
      <c r="AF61" s="184">
        <v>2439138</v>
      </c>
      <c r="AG61" s="221">
        <f t="shared" si="14"/>
        <v>63709880.48009428</v>
      </c>
      <c r="AH61" s="184">
        <v>2295275</v>
      </c>
      <c r="AI61" s="221">
        <f t="shared" si="15"/>
        <v>66005155.48009428</v>
      </c>
      <c r="AJ61" s="184">
        <v>940658</v>
      </c>
      <c r="AK61" s="221">
        <f t="shared" si="16"/>
        <v>66945813.48009428</v>
      </c>
    </row>
    <row r="62" spans="1:37" ht="14.25">
      <c r="A62" s="176">
        <v>604</v>
      </c>
      <c r="B62" s="10" t="s">
        <v>117</v>
      </c>
      <c r="C62" s="36">
        <v>6493</v>
      </c>
      <c r="D62" s="14">
        <f t="shared" si="2"/>
        <v>8535166.7410761</v>
      </c>
      <c r="E62" s="12">
        <v>1522441</v>
      </c>
      <c r="F62" s="26">
        <f t="shared" si="3"/>
        <v>10057607.7410761</v>
      </c>
      <c r="G62" s="48">
        <v>400156</v>
      </c>
      <c r="H62" s="29">
        <f t="shared" si="4"/>
        <v>10457763.7410761</v>
      </c>
      <c r="I62" s="96">
        <v>142292</v>
      </c>
      <c r="J62" s="26">
        <f t="shared" si="5"/>
        <v>10600055.7410761</v>
      </c>
      <c r="K62" s="190">
        <v>1064163</v>
      </c>
      <c r="L62" s="184">
        <v>-7076</v>
      </c>
      <c r="M62" s="32">
        <f t="shared" si="6"/>
        <v>11657142.7410761</v>
      </c>
      <c r="N62" s="184">
        <v>-13949.026013081893</v>
      </c>
      <c r="O62" s="32">
        <f t="shared" si="7"/>
        <v>11643193.715063019</v>
      </c>
      <c r="P62" s="184">
        <v>374424</v>
      </c>
      <c r="Q62" s="77">
        <f t="shared" si="8"/>
        <v>12017617.715063019</v>
      </c>
      <c r="R62" s="184">
        <v>-68402</v>
      </c>
      <c r="S62" s="77">
        <f t="shared" si="13"/>
        <v>11949215.715063019</v>
      </c>
      <c r="T62" s="184">
        <v>166059</v>
      </c>
      <c r="U62" s="77">
        <f t="shared" si="9"/>
        <v>12115274.715063019</v>
      </c>
      <c r="V62" s="184">
        <v>362532</v>
      </c>
      <c r="W62" s="221">
        <f t="shared" si="10"/>
        <v>12477806.715063019</v>
      </c>
      <c r="X62" s="184">
        <v>1555759</v>
      </c>
      <c r="Y62" s="221">
        <f t="shared" si="11"/>
        <v>14033565.715063019</v>
      </c>
      <c r="Z62" s="184">
        <v>237990</v>
      </c>
      <c r="AA62" s="221">
        <f t="shared" si="12"/>
        <v>14271555.715063019</v>
      </c>
      <c r="AB62" s="184">
        <v>676638</v>
      </c>
      <c r="AC62" s="221">
        <f t="shared" si="17"/>
        <v>14948193.715063019</v>
      </c>
      <c r="AD62" s="184">
        <v>2977354</v>
      </c>
      <c r="AE62" s="221">
        <f t="shared" si="17"/>
        <v>17925547.71506302</v>
      </c>
      <c r="AF62" s="184">
        <v>312155</v>
      </c>
      <c r="AG62" s="221">
        <f t="shared" si="14"/>
        <v>18237702.71506302</v>
      </c>
      <c r="AH62" s="184">
        <v>148919</v>
      </c>
      <c r="AI62" s="221">
        <f t="shared" si="15"/>
        <v>18386621.71506302</v>
      </c>
      <c r="AJ62" s="184">
        <v>55975</v>
      </c>
      <c r="AK62" s="221">
        <f t="shared" si="16"/>
        <v>18442596.71506302</v>
      </c>
    </row>
    <row r="63" spans="1:37" ht="14.25">
      <c r="A63" s="176">
        <v>617</v>
      </c>
      <c r="B63" s="10" t="s">
        <v>119</v>
      </c>
      <c r="C63" s="36">
        <v>9682</v>
      </c>
      <c r="D63" s="14">
        <f t="shared" si="2"/>
        <v>12727165.314507747</v>
      </c>
      <c r="E63" s="12">
        <v>1780100</v>
      </c>
      <c r="F63" s="26">
        <f t="shared" si="3"/>
        <v>14507265.314507747</v>
      </c>
      <c r="G63" s="48">
        <v>222620</v>
      </c>
      <c r="H63" s="29">
        <f t="shared" si="4"/>
        <v>14729885.314507747</v>
      </c>
      <c r="I63" s="96">
        <v>41919</v>
      </c>
      <c r="J63" s="26">
        <f t="shared" si="5"/>
        <v>14771804.314507747</v>
      </c>
      <c r="K63" s="190">
        <v>572027</v>
      </c>
      <c r="L63" s="184">
        <v>17349</v>
      </c>
      <c r="M63" s="32">
        <f t="shared" si="6"/>
        <v>15361180.314507747</v>
      </c>
      <c r="N63" s="184">
        <v>13799.019581293687</v>
      </c>
      <c r="O63" s="32">
        <f t="shared" si="7"/>
        <v>15374979.33408904</v>
      </c>
      <c r="P63" s="184">
        <v>-202900</v>
      </c>
      <c r="Q63" s="77">
        <f t="shared" si="8"/>
        <v>15172079.33408904</v>
      </c>
      <c r="R63" s="184">
        <v>31282</v>
      </c>
      <c r="S63" s="77">
        <f t="shared" si="13"/>
        <v>15203361.33408904</v>
      </c>
      <c r="T63" s="184">
        <v>161787</v>
      </c>
      <c r="U63" s="77">
        <f t="shared" si="9"/>
        <v>15365148.33408904</v>
      </c>
      <c r="V63" s="184">
        <v>476841</v>
      </c>
      <c r="W63" s="221">
        <f t="shared" si="10"/>
        <v>15841989.33408904</v>
      </c>
      <c r="X63" s="184">
        <v>1415484</v>
      </c>
      <c r="Y63" s="221">
        <f t="shared" si="11"/>
        <v>17257473.33408904</v>
      </c>
      <c r="Z63" s="184">
        <v>331727</v>
      </c>
      <c r="AA63" s="221">
        <f t="shared" si="12"/>
        <v>17589200.33408904</v>
      </c>
      <c r="AB63" s="184">
        <v>408234</v>
      </c>
      <c r="AC63" s="221">
        <f t="shared" si="17"/>
        <v>17997434.33408904</v>
      </c>
      <c r="AD63" s="184">
        <v>2528137</v>
      </c>
      <c r="AE63" s="221">
        <f t="shared" si="17"/>
        <v>20525571.33408904</v>
      </c>
      <c r="AF63" s="184">
        <v>341291</v>
      </c>
      <c r="AG63" s="221">
        <f t="shared" si="14"/>
        <v>20866862.33408904</v>
      </c>
      <c r="AH63" s="184">
        <v>167019</v>
      </c>
      <c r="AI63" s="221">
        <f t="shared" si="15"/>
        <v>21033881.33408904</v>
      </c>
      <c r="AJ63" s="184">
        <v>58798</v>
      </c>
      <c r="AK63" s="221">
        <f t="shared" si="16"/>
        <v>21092679.33408904</v>
      </c>
    </row>
    <row r="64" spans="1:37" ht="14.25">
      <c r="A64" s="176">
        <v>642</v>
      </c>
      <c r="B64" s="10" t="s">
        <v>121</v>
      </c>
      <c r="C64" s="36">
        <v>7046</v>
      </c>
      <c r="D64" s="14">
        <f t="shared" si="2"/>
        <v>9262095.311508117</v>
      </c>
      <c r="E64" s="12">
        <v>2217886</v>
      </c>
      <c r="F64" s="26">
        <f t="shared" si="3"/>
        <v>11479981.311508117</v>
      </c>
      <c r="G64" s="48">
        <v>310886</v>
      </c>
      <c r="H64" s="29">
        <f t="shared" si="4"/>
        <v>11790867.311508117</v>
      </c>
      <c r="I64" s="96">
        <v>168416</v>
      </c>
      <c r="J64" s="26">
        <f t="shared" si="5"/>
        <v>11959283.311508117</v>
      </c>
      <c r="K64" s="190">
        <v>1808457</v>
      </c>
      <c r="L64" s="184">
        <v>48171</v>
      </c>
      <c r="M64" s="32">
        <f t="shared" si="6"/>
        <v>13815911.311508117</v>
      </c>
      <c r="N64" s="184">
        <v>14454.523442449048</v>
      </c>
      <c r="O64" s="32">
        <f t="shared" si="7"/>
        <v>13830365.834950566</v>
      </c>
      <c r="P64" s="184">
        <v>43242</v>
      </c>
      <c r="Q64" s="77">
        <f t="shared" si="8"/>
        <v>13873607.834950566</v>
      </c>
      <c r="R64" s="184">
        <v>-1564</v>
      </c>
      <c r="S64" s="77">
        <f t="shared" si="13"/>
        <v>13872043.834950566</v>
      </c>
      <c r="T64" s="184">
        <v>221321</v>
      </c>
      <c r="U64" s="77">
        <f t="shared" si="9"/>
        <v>14093364.834950566</v>
      </c>
      <c r="V64" s="184">
        <v>198947</v>
      </c>
      <c r="W64" s="221">
        <f t="shared" si="10"/>
        <v>14292311.834950566</v>
      </c>
      <c r="X64" s="184">
        <v>2659639</v>
      </c>
      <c r="Y64" s="221">
        <f t="shared" si="11"/>
        <v>16951950.834950566</v>
      </c>
      <c r="Z64" s="184">
        <v>444741</v>
      </c>
      <c r="AA64" s="221">
        <f t="shared" si="12"/>
        <v>17396691.834950566</v>
      </c>
      <c r="AB64" s="184">
        <v>441416</v>
      </c>
      <c r="AC64" s="221">
        <f t="shared" si="17"/>
        <v>17838107.834950566</v>
      </c>
      <c r="AD64" s="184">
        <v>2417947</v>
      </c>
      <c r="AE64" s="221">
        <f t="shared" si="17"/>
        <v>20256054.834950566</v>
      </c>
      <c r="AF64" s="184">
        <v>667028</v>
      </c>
      <c r="AG64" s="221">
        <f t="shared" si="14"/>
        <v>20923082.834950566</v>
      </c>
      <c r="AH64" s="184">
        <v>548490</v>
      </c>
      <c r="AI64" s="221">
        <f t="shared" si="15"/>
        <v>21471572.834950566</v>
      </c>
      <c r="AJ64" s="184">
        <v>216924</v>
      </c>
      <c r="AK64" s="221">
        <f t="shared" si="16"/>
        <v>21688496.834950566</v>
      </c>
    </row>
    <row r="65" spans="1:37" ht="14.25">
      <c r="A65" s="176">
        <v>643</v>
      </c>
      <c r="B65" s="10" t="s">
        <v>123</v>
      </c>
      <c r="C65" s="36">
        <v>10365</v>
      </c>
      <c r="D65" s="14">
        <f t="shared" si="2"/>
        <v>13624981.252310762</v>
      </c>
      <c r="E65" s="12">
        <v>2686973</v>
      </c>
      <c r="F65" s="26">
        <f t="shared" si="3"/>
        <v>16311954.252310762</v>
      </c>
      <c r="G65" s="48">
        <v>427278</v>
      </c>
      <c r="H65" s="29">
        <f t="shared" si="4"/>
        <v>16739232.252310762</v>
      </c>
      <c r="I65" s="96">
        <v>524011</v>
      </c>
      <c r="J65" s="26">
        <f t="shared" si="5"/>
        <v>17263243.25231076</v>
      </c>
      <c r="K65" s="190">
        <v>2243409</v>
      </c>
      <c r="L65" s="184">
        <v>73332</v>
      </c>
      <c r="M65" s="32">
        <f t="shared" si="6"/>
        <v>19579984.25231076</v>
      </c>
      <c r="N65" s="184">
        <v>738682.1321999729</v>
      </c>
      <c r="O65" s="32">
        <f t="shared" si="7"/>
        <v>20318666.384510733</v>
      </c>
      <c r="P65" s="184">
        <v>657589</v>
      </c>
      <c r="Q65" s="77">
        <f t="shared" si="8"/>
        <v>20976255.384510733</v>
      </c>
      <c r="R65" s="184">
        <v>335149</v>
      </c>
      <c r="S65" s="77">
        <f t="shared" si="13"/>
        <v>21311404.384510733</v>
      </c>
      <c r="T65" s="184">
        <v>653766</v>
      </c>
      <c r="U65" s="77">
        <f t="shared" si="9"/>
        <v>21965170.384510733</v>
      </c>
      <c r="V65" s="184">
        <v>1213432</v>
      </c>
      <c r="W65" s="221">
        <f t="shared" si="10"/>
        <v>23178602.384510733</v>
      </c>
      <c r="X65" s="184">
        <v>1665749</v>
      </c>
      <c r="Y65" s="221">
        <f t="shared" si="11"/>
        <v>24844351.384510733</v>
      </c>
      <c r="Z65" s="184">
        <v>968878</v>
      </c>
      <c r="AA65" s="221">
        <f t="shared" si="12"/>
        <v>25813229.384510733</v>
      </c>
      <c r="AB65" s="184">
        <v>1034555</v>
      </c>
      <c r="AC65" s="221">
        <f t="shared" si="17"/>
        <v>26847784.384510733</v>
      </c>
      <c r="AD65" s="184">
        <v>1588981</v>
      </c>
      <c r="AE65" s="221">
        <f t="shared" si="17"/>
        <v>28436765.384510733</v>
      </c>
      <c r="AF65" s="184">
        <v>1337712</v>
      </c>
      <c r="AG65" s="221">
        <f t="shared" si="14"/>
        <v>29774477.384510733</v>
      </c>
      <c r="AH65" s="184">
        <v>1205801</v>
      </c>
      <c r="AI65" s="221">
        <f t="shared" si="15"/>
        <v>30980278.384510733</v>
      </c>
      <c r="AJ65" s="184">
        <v>502106</v>
      </c>
      <c r="AK65" s="221">
        <f t="shared" si="16"/>
        <v>31482384.384510733</v>
      </c>
    </row>
    <row r="66" spans="1:37" ht="14.25">
      <c r="A66" s="176">
        <v>662</v>
      </c>
      <c r="B66" s="10" t="s">
        <v>125</v>
      </c>
      <c r="C66" s="36">
        <v>29333</v>
      </c>
      <c r="D66" s="14">
        <f t="shared" si="2"/>
        <v>38558762.669949986</v>
      </c>
      <c r="E66" s="12">
        <v>4161359</v>
      </c>
      <c r="F66" s="26">
        <f t="shared" si="3"/>
        <v>42720121.669949986</v>
      </c>
      <c r="G66" s="48">
        <v>681848</v>
      </c>
      <c r="H66" s="29">
        <f t="shared" si="4"/>
        <v>43401969.669949986</v>
      </c>
      <c r="I66" s="96">
        <v>700092</v>
      </c>
      <c r="J66" s="26">
        <f t="shared" si="5"/>
        <v>44102061.669949986</v>
      </c>
      <c r="K66" s="190">
        <v>1863176</v>
      </c>
      <c r="L66" s="184">
        <v>37367</v>
      </c>
      <c r="M66" s="32">
        <f t="shared" si="6"/>
        <v>46002604.669949986</v>
      </c>
      <c r="N66" s="184">
        <v>-398886.3902728632</v>
      </c>
      <c r="O66" s="32">
        <f t="shared" si="7"/>
        <v>45603718.27967712</v>
      </c>
      <c r="P66" s="184">
        <v>-14782</v>
      </c>
      <c r="Q66" s="77">
        <f t="shared" si="8"/>
        <v>45588936.27967712</v>
      </c>
      <c r="R66" s="184">
        <v>-752242</v>
      </c>
      <c r="S66" s="77">
        <f t="shared" si="13"/>
        <v>44836694.27967712</v>
      </c>
      <c r="T66" s="184">
        <v>747925</v>
      </c>
      <c r="U66" s="77">
        <f t="shared" si="9"/>
        <v>45584619.27967712</v>
      </c>
      <c r="V66" s="184">
        <v>906933</v>
      </c>
      <c r="W66" s="221">
        <f t="shared" si="10"/>
        <v>46491552.27967712</v>
      </c>
      <c r="X66" s="184">
        <v>3312034</v>
      </c>
      <c r="Y66" s="221">
        <f t="shared" si="11"/>
        <v>49803586.27967712</v>
      </c>
      <c r="Z66" s="184">
        <v>965986</v>
      </c>
      <c r="AA66" s="221">
        <f t="shared" si="12"/>
        <v>50769572.27967712</v>
      </c>
      <c r="AB66" s="184">
        <v>1736749</v>
      </c>
      <c r="AC66" s="221">
        <f t="shared" si="17"/>
        <v>52506321.27967712</v>
      </c>
      <c r="AD66" s="184">
        <v>7719001</v>
      </c>
      <c r="AE66" s="221">
        <f t="shared" si="17"/>
        <v>60225322.27967712</v>
      </c>
      <c r="AF66" s="184">
        <v>1297788</v>
      </c>
      <c r="AG66" s="221">
        <f t="shared" si="14"/>
        <v>61523110.27967712</v>
      </c>
      <c r="AH66" s="184">
        <v>666218</v>
      </c>
      <c r="AI66" s="221">
        <f t="shared" si="15"/>
        <v>62189328.27967712</v>
      </c>
      <c r="AJ66" s="184">
        <v>239610</v>
      </c>
      <c r="AK66" s="221">
        <f t="shared" si="16"/>
        <v>62428938.27967712</v>
      </c>
    </row>
    <row r="67" spans="1:37" ht="14.25">
      <c r="A67" s="176">
        <v>665</v>
      </c>
      <c r="B67" s="10" t="s">
        <v>127</v>
      </c>
      <c r="C67" s="36">
        <v>12930</v>
      </c>
      <c r="D67" s="14">
        <f t="shared" si="2"/>
        <v>16996720.462361615</v>
      </c>
      <c r="E67" s="12">
        <v>3257631</v>
      </c>
      <c r="F67" s="26">
        <f t="shared" si="3"/>
        <v>20254351.462361615</v>
      </c>
      <c r="G67" s="48">
        <v>604464</v>
      </c>
      <c r="H67" s="29">
        <f t="shared" si="4"/>
        <v>20858815.462361615</v>
      </c>
      <c r="I67" s="96">
        <v>307822</v>
      </c>
      <c r="J67" s="26">
        <f t="shared" si="5"/>
        <v>21166637.462361615</v>
      </c>
      <c r="K67" s="190">
        <v>2093113</v>
      </c>
      <c r="L67" s="184">
        <v>13443</v>
      </c>
      <c r="M67" s="32">
        <f t="shared" si="6"/>
        <v>23273193.462361615</v>
      </c>
      <c r="N67" s="184">
        <v>4209.474611252546</v>
      </c>
      <c r="O67" s="32">
        <f t="shared" si="7"/>
        <v>23277402.936972868</v>
      </c>
      <c r="P67" s="184">
        <v>494567</v>
      </c>
      <c r="Q67" s="77">
        <f t="shared" si="8"/>
        <v>23771969.936972868</v>
      </c>
      <c r="R67" s="184">
        <v>1375734</v>
      </c>
      <c r="S67" s="77">
        <f t="shared" si="13"/>
        <v>25147703.936972868</v>
      </c>
      <c r="T67" s="184">
        <v>392710</v>
      </c>
      <c r="U67" s="77">
        <f t="shared" si="9"/>
        <v>25540413.936972868</v>
      </c>
      <c r="V67" s="184">
        <v>988860</v>
      </c>
      <c r="W67" s="221">
        <f t="shared" si="10"/>
        <v>26529273.936972868</v>
      </c>
      <c r="X67" s="184">
        <v>2874254</v>
      </c>
      <c r="Y67" s="221">
        <f t="shared" si="11"/>
        <v>29403527.936972868</v>
      </c>
      <c r="Z67" s="184">
        <v>1085116</v>
      </c>
      <c r="AA67" s="221">
        <f t="shared" si="12"/>
        <v>30488643.936972868</v>
      </c>
      <c r="AB67" s="184">
        <v>877465</v>
      </c>
      <c r="AC67" s="221">
        <f t="shared" si="17"/>
        <v>31366108.936972868</v>
      </c>
      <c r="AD67" s="184">
        <v>3942071</v>
      </c>
      <c r="AE67" s="221">
        <f t="shared" si="17"/>
        <v>35308179.93697287</v>
      </c>
      <c r="AF67" s="184">
        <v>1277590</v>
      </c>
      <c r="AG67" s="221">
        <f t="shared" si="14"/>
        <v>36585769.93697287</v>
      </c>
      <c r="AH67" s="184">
        <v>974395</v>
      </c>
      <c r="AI67" s="221">
        <f t="shared" si="15"/>
        <v>37560164.93697287</v>
      </c>
      <c r="AJ67" s="184">
        <v>382531</v>
      </c>
      <c r="AK67" s="221">
        <f t="shared" si="16"/>
        <v>37942695.93697287</v>
      </c>
    </row>
    <row r="68" spans="1:37" ht="14.25">
      <c r="A68" s="176">
        <v>680</v>
      </c>
      <c r="B68" s="10" t="s">
        <v>129</v>
      </c>
      <c r="C68" s="36">
        <v>123500</v>
      </c>
      <c r="D68" s="14">
        <f t="shared" si="2"/>
        <v>162342999.00244853</v>
      </c>
      <c r="E68" s="12">
        <v>15409216</v>
      </c>
      <c r="F68" s="26">
        <f t="shared" si="3"/>
        <v>177752215.00244853</v>
      </c>
      <c r="G68" s="48">
        <v>4077955</v>
      </c>
      <c r="H68" s="29">
        <f t="shared" si="4"/>
        <v>181830170.00244853</v>
      </c>
      <c r="I68" s="96">
        <v>4866002</v>
      </c>
      <c r="J68" s="26">
        <f t="shared" si="5"/>
        <v>186696172.00244853</v>
      </c>
      <c r="K68" s="190">
        <v>13830498</v>
      </c>
      <c r="L68" s="184">
        <v>198436</v>
      </c>
      <c r="M68" s="32">
        <f t="shared" si="6"/>
        <v>200725106.00244853</v>
      </c>
      <c r="N68" s="184">
        <v>211986.00498759747</v>
      </c>
      <c r="O68" s="32">
        <f t="shared" si="7"/>
        <v>200937092.00743613</v>
      </c>
      <c r="P68" s="184">
        <v>2830342</v>
      </c>
      <c r="Q68" s="77">
        <f t="shared" si="8"/>
        <v>203767434.00743613</v>
      </c>
      <c r="R68" s="184">
        <v>5077711</v>
      </c>
      <c r="S68" s="77">
        <f t="shared" si="13"/>
        <v>208845145.00743613</v>
      </c>
      <c r="T68" s="184">
        <v>6239759</v>
      </c>
      <c r="U68" s="77">
        <f t="shared" si="9"/>
        <v>215084904.00743613</v>
      </c>
      <c r="V68" s="184">
        <v>9998335</v>
      </c>
      <c r="W68" s="221">
        <f t="shared" si="10"/>
        <v>225083239.00743613</v>
      </c>
      <c r="X68" s="184">
        <v>8277484</v>
      </c>
      <c r="Y68" s="221">
        <f t="shared" si="11"/>
        <v>233360723.00743613</v>
      </c>
      <c r="Z68" s="184">
        <v>8676980</v>
      </c>
      <c r="AA68" s="221">
        <f t="shared" si="12"/>
        <v>242037703.00743613</v>
      </c>
      <c r="AB68" s="184">
        <v>9196530</v>
      </c>
      <c r="AC68" s="221">
        <f t="shared" si="17"/>
        <v>251234233.00743613</v>
      </c>
      <c r="AD68" s="184">
        <v>10116071</v>
      </c>
      <c r="AE68" s="221">
        <f t="shared" si="17"/>
        <v>261350304.00743613</v>
      </c>
      <c r="AF68" s="184">
        <v>11693382</v>
      </c>
      <c r="AG68" s="221">
        <f t="shared" si="14"/>
        <v>273043686.00743616</v>
      </c>
      <c r="AH68" s="184">
        <v>12098665</v>
      </c>
      <c r="AI68" s="221">
        <f t="shared" si="15"/>
        <v>285142351.00743616</v>
      </c>
      <c r="AJ68" s="184">
        <v>5074131</v>
      </c>
      <c r="AK68" s="221">
        <f t="shared" si="16"/>
        <v>290216482.00743616</v>
      </c>
    </row>
    <row r="69" spans="1:37" ht="14.25">
      <c r="A69" s="176">
        <v>682</v>
      </c>
      <c r="B69" s="10" t="s">
        <v>131</v>
      </c>
      <c r="C69" s="36">
        <v>29413</v>
      </c>
      <c r="D69" s="14">
        <f t="shared" si="2"/>
        <v>38663924.126793675</v>
      </c>
      <c r="E69" s="12">
        <v>5838910</v>
      </c>
      <c r="F69" s="26">
        <f t="shared" si="3"/>
        <v>44502834.126793675</v>
      </c>
      <c r="G69" s="48">
        <v>1279161</v>
      </c>
      <c r="H69" s="29">
        <f t="shared" si="4"/>
        <v>45781995.126793675</v>
      </c>
      <c r="I69" s="96">
        <v>248756</v>
      </c>
      <c r="J69" s="26">
        <f t="shared" si="5"/>
        <v>46030751.126793675</v>
      </c>
      <c r="K69" s="190">
        <v>3630672</v>
      </c>
      <c r="L69" s="184">
        <v>76950</v>
      </c>
      <c r="M69" s="32">
        <f t="shared" si="6"/>
        <v>49738373.126793675</v>
      </c>
      <c r="N69" s="184">
        <v>10057.571673683822</v>
      </c>
      <c r="O69" s="32">
        <f t="shared" si="7"/>
        <v>49748430.69846736</v>
      </c>
      <c r="P69" s="184">
        <v>1192865</v>
      </c>
      <c r="Q69" s="77">
        <f t="shared" si="8"/>
        <v>50941295.69846736</v>
      </c>
      <c r="R69" s="184">
        <v>1583566</v>
      </c>
      <c r="S69" s="77">
        <f t="shared" si="13"/>
        <v>52524861.69846736</v>
      </c>
      <c r="T69" s="184">
        <v>901428</v>
      </c>
      <c r="U69" s="77">
        <f t="shared" si="9"/>
        <v>53426289.69846736</v>
      </c>
      <c r="V69" s="184">
        <v>1354271</v>
      </c>
      <c r="W69" s="221">
        <f t="shared" si="10"/>
        <v>54780560.69846736</v>
      </c>
      <c r="X69" s="184">
        <v>4452028</v>
      </c>
      <c r="Y69" s="221">
        <f t="shared" si="11"/>
        <v>59232588.69846736</v>
      </c>
      <c r="Z69" s="184">
        <v>2251924</v>
      </c>
      <c r="AA69" s="221">
        <f t="shared" si="12"/>
        <v>61484512.69846736</v>
      </c>
      <c r="AB69" s="184">
        <v>1208983</v>
      </c>
      <c r="AC69" s="221">
        <f t="shared" si="17"/>
        <v>62693495.69846736</v>
      </c>
      <c r="AD69" s="184">
        <v>8097540</v>
      </c>
      <c r="AE69" s="221">
        <f t="shared" si="17"/>
        <v>70791035.69846736</v>
      </c>
      <c r="AF69" s="184">
        <v>2297622</v>
      </c>
      <c r="AG69" s="221">
        <f t="shared" si="14"/>
        <v>73088657.69846736</v>
      </c>
      <c r="AH69" s="184">
        <v>1574601</v>
      </c>
      <c r="AI69" s="221">
        <f t="shared" si="15"/>
        <v>74663258.69846736</v>
      </c>
      <c r="AJ69" s="184">
        <v>614918</v>
      </c>
      <c r="AK69" s="221">
        <f t="shared" si="16"/>
        <v>75278176.69846736</v>
      </c>
    </row>
    <row r="70" spans="1:37" ht="14.25">
      <c r="A70" s="176">
        <v>683</v>
      </c>
      <c r="B70" s="10" t="s">
        <v>133</v>
      </c>
      <c r="C70" s="36">
        <v>32911</v>
      </c>
      <c r="D70" s="14">
        <f aca="true" t="shared" si="21" ref="D70:D133">(12060000000/9174464)*C70</f>
        <v>43262108.827284075</v>
      </c>
      <c r="E70" s="12">
        <v>6265405</v>
      </c>
      <c r="F70" s="26">
        <f t="shared" si="3"/>
        <v>49527513.827284075</v>
      </c>
      <c r="G70" s="48">
        <v>1294657</v>
      </c>
      <c r="H70" s="29">
        <f t="shared" si="4"/>
        <v>50822170.827284075</v>
      </c>
      <c r="I70" s="96">
        <v>1562479</v>
      </c>
      <c r="J70" s="26">
        <f t="shared" si="5"/>
        <v>52384649.827284075</v>
      </c>
      <c r="K70" s="190">
        <v>2276185</v>
      </c>
      <c r="L70" s="184">
        <v>111076</v>
      </c>
      <c r="M70" s="32">
        <f t="shared" si="6"/>
        <v>54771910.827284075</v>
      </c>
      <c r="N70" s="184">
        <v>462505.0327866152</v>
      </c>
      <c r="O70" s="32">
        <f t="shared" si="7"/>
        <v>55234415.86007069</v>
      </c>
      <c r="P70" s="184">
        <v>147725</v>
      </c>
      <c r="Q70" s="77">
        <f t="shared" si="8"/>
        <v>55382140.86007069</v>
      </c>
      <c r="R70" s="184">
        <v>1234239</v>
      </c>
      <c r="S70" s="77">
        <f t="shared" si="13"/>
        <v>56616379.86007069</v>
      </c>
      <c r="T70" s="184">
        <v>1444226</v>
      </c>
      <c r="U70" s="77">
        <f t="shared" si="9"/>
        <v>58060605.86007069</v>
      </c>
      <c r="V70" s="184">
        <v>2606751</v>
      </c>
      <c r="W70" s="221">
        <f t="shared" si="10"/>
        <v>60667356.86007069</v>
      </c>
      <c r="X70" s="184">
        <v>2926083</v>
      </c>
      <c r="Y70" s="221">
        <f t="shared" si="11"/>
        <v>63593439.86007069</v>
      </c>
      <c r="Z70" s="184">
        <v>1772191</v>
      </c>
      <c r="AA70" s="221">
        <f t="shared" si="12"/>
        <v>65365630.86007069</v>
      </c>
      <c r="AB70" s="184">
        <v>2896834</v>
      </c>
      <c r="AC70" s="221">
        <f t="shared" si="17"/>
        <v>68262464.86007069</v>
      </c>
      <c r="AD70" s="184">
        <v>6920952</v>
      </c>
      <c r="AE70" s="221">
        <f t="shared" si="17"/>
        <v>75183416.86007069</v>
      </c>
      <c r="AF70" s="184">
        <v>2505576</v>
      </c>
      <c r="AG70" s="221">
        <f t="shared" si="14"/>
        <v>77688992.86007069</v>
      </c>
      <c r="AH70" s="184">
        <v>2382538</v>
      </c>
      <c r="AI70" s="221">
        <f t="shared" si="15"/>
        <v>80071530.86007069</v>
      </c>
      <c r="AJ70" s="184">
        <v>978234</v>
      </c>
      <c r="AK70" s="221">
        <f t="shared" si="16"/>
        <v>81049764.86007069</v>
      </c>
    </row>
    <row r="71" spans="1:37" ht="14.25">
      <c r="A71" s="176">
        <v>684</v>
      </c>
      <c r="B71" s="10" t="s">
        <v>135</v>
      </c>
      <c r="C71" s="36">
        <v>10962</v>
      </c>
      <c r="D71" s="14">
        <f t="shared" si="21"/>
        <v>14409748.624006808</v>
      </c>
      <c r="E71" s="12">
        <v>1187616</v>
      </c>
      <c r="F71" s="26">
        <f aca="true" t="shared" si="22" ref="F71:F134">D71+E71</f>
        <v>15597364.624006808</v>
      </c>
      <c r="G71" s="48">
        <v>393252</v>
      </c>
      <c r="H71" s="29">
        <f aca="true" t="shared" si="23" ref="H71:H134">F71+G71</f>
        <v>15990616.624006808</v>
      </c>
      <c r="I71" s="96">
        <v>680623</v>
      </c>
      <c r="J71" s="26">
        <f aca="true" t="shared" si="24" ref="J71:J134">H71+I71</f>
        <v>16671239.624006808</v>
      </c>
      <c r="K71" s="190">
        <v>838310</v>
      </c>
      <c r="L71" s="184">
        <v>-2830</v>
      </c>
      <c r="M71" s="32">
        <f aca="true" t="shared" si="25" ref="M71:M134">J71+K71+L71</f>
        <v>17506719.624006808</v>
      </c>
      <c r="N71" s="184">
        <v>-155908.58927389234</v>
      </c>
      <c r="O71" s="32">
        <f aca="true" t="shared" si="26" ref="O71:O134">M71+N71</f>
        <v>17350811.034732915</v>
      </c>
      <c r="P71" s="184">
        <v>290894</v>
      </c>
      <c r="Q71" s="77">
        <f aca="true" t="shared" si="27" ref="Q71:Q134">O71+P71</f>
        <v>17641705.034732915</v>
      </c>
      <c r="R71" s="184">
        <v>549743</v>
      </c>
      <c r="S71" s="77">
        <f aca="true" t="shared" si="28" ref="S71:S134">Q71+R71</f>
        <v>18191448.034732915</v>
      </c>
      <c r="T71" s="184">
        <v>160924</v>
      </c>
      <c r="U71" s="77">
        <f aca="true" t="shared" si="29" ref="U71:U134">T71+S71</f>
        <v>18352372.034732915</v>
      </c>
      <c r="V71" s="184">
        <v>407356</v>
      </c>
      <c r="W71" s="221">
        <f aca="true" t="shared" si="30" ref="W71:W134">V71+U71</f>
        <v>18759728.034732915</v>
      </c>
      <c r="X71" s="184">
        <v>2448608</v>
      </c>
      <c r="Y71" s="221">
        <f aca="true" t="shared" si="31" ref="Y71:Y134">W71+X71</f>
        <v>21208336.034732915</v>
      </c>
      <c r="Z71" s="184">
        <v>517307</v>
      </c>
      <c r="AA71" s="221">
        <f aca="true" t="shared" si="32" ref="AA71:AA134">Z71+Y71</f>
        <v>21725643.034732915</v>
      </c>
      <c r="AB71" s="184">
        <v>304749</v>
      </c>
      <c r="AC71" s="221">
        <f t="shared" si="17"/>
        <v>22030392.034732915</v>
      </c>
      <c r="AD71" s="184">
        <v>3478536</v>
      </c>
      <c r="AE71" s="221">
        <f t="shared" si="17"/>
        <v>25508928.034732915</v>
      </c>
      <c r="AF71" s="184">
        <v>366909</v>
      </c>
      <c r="AG71" s="221">
        <f t="shared" si="14"/>
        <v>25875837.034732915</v>
      </c>
      <c r="AH71" s="184">
        <v>88095</v>
      </c>
      <c r="AI71" s="221">
        <f t="shared" si="15"/>
        <v>25963932.034732915</v>
      </c>
      <c r="AJ71" s="184">
        <v>31013</v>
      </c>
      <c r="AK71" s="221">
        <f t="shared" si="16"/>
        <v>25994945.034732915</v>
      </c>
    </row>
    <row r="72" spans="1:37" ht="14.25">
      <c r="A72" s="176">
        <v>685</v>
      </c>
      <c r="B72" s="10" t="s">
        <v>137</v>
      </c>
      <c r="C72" s="36">
        <v>26378</v>
      </c>
      <c r="D72" s="14">
        <f t="shared" si="21"/>
        <v>34674361.357786134</v>
      </c>
      <c r="E72" s="12">
        <v>6275978</v>
      </c>
      <c r="F72" s="26">
        <f t="shared" si="22"/>
        <v>40950339.357786134</v>
      </c>
      <c r="G72" s="48">
        <v>1369034</v>
      </c>
      <c r="H72" s="29">
        <f t="shared" si="23"/>
        <v>42319373.357786134</v>
      </c>
      <c r="I72" s="96">
        <v>1118609</v>
      </c>
      <c r="J72" s="26">
        <f t="shared" si="24"/>
        <v>43437982.357786134</v>
      </c>
      <c r="K72" s="190">
        <v>3244381</v>
      </c>
      <c r="L72" s="184">
        <v>111022</v>
      </c>
      <c r="M72" s="32">
        <f t="shared" si="25"/>
        <v>46793385.357786134</v>
      </c>
      <c r="N72" s="184">
        <v>-98622.42217358202</v>
      </c>
      <c r="O72" s="32">
        <f t="shared" si="26"/>
        <v>46694762.93561255</v>
      </c>
      <c r="P72" s="184">
        <v>599376</v>
      </c>
      <c r="Q72" s="77">
        <f t="shared" si="27"/>
        <v>47294138.93561255</v>
      </c>
      <c r="R72" s="184">
        <v>334508</v>
      </c>
      <c r="S72" s="77">
        <f t="shared" si="28"/>
        <v>47628646.93561255</v>
      </c>
      <c r="T72" s="184">
        <v>775805</v>
      </c>
      <c r="U72" s="77">
        <f t="shared" si="29"/>
        <v>48404451.93561255</v>
      </c>
      <c r="V72" s="184">
        <v>1396923</v>
      </c>
      <c r="W72" s="221">
        <f t="shared" si="30"/>
        <v>49801374.93561255</v>
      </c>
      <c r="X72" s="184">
        <v>4737690</v>
      </c>
      <c r="Y72" s="221">
        <f t="shared" si="31"/>
        <v>54539064.93561255</v>
      </c>
      <c r="Z72" s="184">
        <v>1478163</v>
      </c>
      <c r="AA72" s="221">
        <f t="shared" si="32"/>
        <v>56017227.93561255</v>
      </c>
      <c r="AB72" s="184">
        <v>924237</v>
      </c>
      <c r="AC72" s="221">
        <f t="shared" si="17"/>
        <v>56941464.93561255</v>
      </c>
      <c r="AD72" s="184">
        <v>5788771</v>
      </c>
      <c r="AE72" s="221">
        <f t="shared" si="17"/>
        <v>62730235.93561255</v>
      </c>
      <c r="AF72" s="184">
        <v>1545331</v>
      </c>
      <c r="AG72" s="221">
        <f aca="true" t="shared" si="33" ref="AG72:AG135">AF72+AE72</f>
        <v>64275566.93561255</v>
      </c>
      <c r="AH72" s="184">
        <v>1151213</v>
      </c>
      <c r="AI72" s="221">
        <f aca="true" t="shared" si="34" ref="AI72:AI135">AH72+AG72</f>
        <v>65426779.93561255</v>
      </c>
      <c r="AJ72" s="184">
        <v>445283</v>
      </c>
      <c r="AK72" s="221">
        <f aca="true" t="shared" si="35" ref="AK72:AK135">AJ72+AI72</f>
        <v>65872062.93561255</v>
      </c>
    </row>
    <row r="73" spans="1:37" ht="14.25">
      <c r="A73" s="176">
        <v>686</v>
      </c>
      <c r="B73" s="10" t="s">
        <v>139</v>
      </c>
      <c r="C73" s="36">
        <v>16470</v>
      </c>
      <c r="D73" s="14">
        <f t="shared" si="21"/>
        <v>21650114.927694958</v>
      </c>
      <c r="E73" s="12">
        <v>3292557</v>
      </c>
      <c r="F73" s="26">
        <f t="shared" si="22"/>
        <v>24942671.927694958</v>
      </c>
      <c r="G73" s="48">
        <v>1172031</v>
      </c>
      <c r="H73" s="29">
        <f t="shared" si="23"/>
        <v>26114702.927694958</v>
      </c>
      <c r="I73" s="96">
        <v>548219</v>
      </c>
      <c r="J73" s="26">
        <f t="shared" si="24"/>
        <v>26662921.927694958</v>
      </c>
      <c r="K73" s="190">
        <v>2729778</v>
      </c>
      <c r="L73" s="184">
        <v>78943</v>
      </c>
      <c r="M73" s="32">
        <f t="shared" si="25"/>
        <v>29471642.927694958</v>
      </c>
      <c r="N73" s="184">
        <v>-138336.95925388113</v>
      </c>
      <c r="O73" s="32">
        <f t="shared" si="26"/>
        <v>29333305.968441077</v>
      </c>
      <c r="P73" s="184">
        <v>630064</v>
      </c>
      <c r="Q73" s="77">
        <f t="shared" si="27"/>
        <v>29963369.968441077</v>
      </c>
      <c r="R73" s="184">
        <v>132986</v>
      </c>
      <c r="S73" s="77">
        <f t="shared" si="28"/>
        <v>30096355.968441077</v>
      </c>
      <c r="T73" s="184">
        <v>781217</v>
      </c>
      <c r="U73" s="77">
        <f t="shared" si="29"/>
        <v>30877572.968441077</v>
      </c>
      <c r="V73" s="184">
        <v>1080227</v>
      </c>
      <c r="W73" s="221">
        <f t="shared" si="30"/>
        <v>31957799.968441077</v>
      </c>
      <c r="X73" s="184">
        <v>2393137</v>
      </c>
      <c r="Y73" s="221">
        <f t="shared" si="31"/>
        <v>34350936.96844108</v>
      </c>
      <c r="Z73" s="184">
        <v>1078654</v>
      </c>
      <c r="AA73" s="221">
        <f t="shared" si="32"/>
        <v>35429590.96844108</v>
      </c>
      <c r="AB73" s="184">
        <v>790683</v>
      </c>
      <c r="AC73" s="221">
        <f aca="true" t="shared" si="36" ref="AC73:AE136">AB73+AA73</f>
        <v>36220273.96844108</v>
      </c>
      <c r="AD73" s="184">
        <v>3334072</v>
      </c>
      <c r="AE73" s="221">
        <f t="shared" si="36"/>
        <v>39554345.96844108</v>
      </c>
      <c r="AF73" s="184">
        <v>1162747</v>
      </c>
      <c r="AG73" s="221">
        <f t="shared" si="33"/>
        <v>40717092.96844108</v>
      </c>
      <c r="AH73" s="184">
        <v>945674</v>
      </c>
      <c r="AI73" s="221">
        <f t="shared" si="34"/>
        <v>41662766.96844108</v>
      </c>
      <c r="AJ73" s="184">
        <v>380899</v>
      </c>
      <c r="AK73" s="221">
        <f t="shared" si="35"/>
        <v>42043665.96844108</v>
      </c>
    </row>
    <row r="74" spans="1:37" ht="14.25">
      <c r="A74" s="176">
        <v>687</v>
      </c>
      <c r="B74" s="10" t="s">
        <v>141</v>
      </c>
      <c r="C74" s="36">
        <v>17911</v>
      </c>
      <c r="D74" s="14">
        <f t="shared" si="21"/>
        <v>23544335.669091947</v>
      </c>
      <c r="E74" s="12">
        <v>3056859</v>
      </c>
      <c r="F74" s="26">
        <f t="shared" si="22"/>
        <v>26601194.669091947</v>
      </c>
      <c r="G74" s="48">
        <v>742321</v>
      </c>
      <c r="H74" s="29">
        <f t="shared" si="23"/>
        <v>27343515.669091947</v>
      </c>
      <c r="I74" s="96">
        <v>202763</v>
      </c>
      <c r="J74" s="26">
        <f t="shared" si="24"/>
        <v>27546278.669091947</v>
      </c>
      <c r="K74" s="190">
        <v>1630672</v>
      </c>
      <c r="L74" s="184">
        <v>54791</v>
      </c>
      <c r="M74" s="32">
        <f t="shared" si="25"/>
        <v>29231741.669091947</v>
      </c>
      <c r="N74" s="184">
        <v>-479562.33219163865</v>
      </c>
      <c r="O74" s="32">
        <f t="shared" si="26"/>
        <v>28752179.33690031</v>
      </c>
      <c r="P74" s="184">
        <v>571796</v>
      </c>
      <c r="Q74" s="77">
        <f t="shared" si="27"/>
        <v>29323975.33690031</v>
      </c>
      <c r="R74" s="184">
        <v>335020</v>
      </c>
      <c r="S74" s="77">
        <f t="shared" si="28"/>
        <v>29658995.33690031</v>
      </c>
      <c r="T74" s="184">
        <v>937524</v>
      </c>
      <c r="U74" s="77">
        <f t="shared" si="29"/>
        <v>30596519.33690031</v>
      </c>
      <c r="V74" s="184">
        <v>602210</v>
      </c>
      <c r="W74" s="221">
        <f t="shared" si="30"/>
        <v>31198729.33690031</v>
      </c>
      <c r="X74" s="184">
        <v>2751737</v>
      </c>
      <c r="Y74" s="221">
        <f t="shared" si="31"/>
        <v>33950466.33690031</v>
      </c>
      <c r="Z74" s="184">
        <v>1422967</v>
      </c>
      <c r="AA74" s="221">
        <f t="shared" si="32"/>
        <v>35373433.33690031</v>
      </c>
      <c r="AB74" s="184">
        <v>891062</v>
      </c>
      <c r="AC74" s="221">
        <f t="shared" si="36"/>
        <v>36264495.33690031</v>
      </c>
      <c r="AD74" s="184">
        <v>3570417</v>
      </c>
      <c r="AE74" s="221">
        <f t="shared" si="36"/>
        <v>39834912.33690031</v>
      </c>
      <c r="AF74" s="184">
        <v>2246780</v>
      </c>
      <c r="AG74" s="221">
        <f t="shared" si="33"/>
        <v>42081692.33690031</v>
      </c>
      <c r="AH74" s="184">
        <v>1163599</v>
      </c>
      <c r="AI74" s="221">
        <f t="shared" si="34"/>
        <v>43245291.33690031</v>
      </c>
      <c r="AJ74" s="184">
        <v>459366</v>
      </c>
      <c r="AK74" s="221">
        <f t="shared" si="35"/>
        <v>43704657.33690031</v>
      </c>
    </row>
    <row r="75" spans="1:37" ht="14.25">
      <c r="A75" s="176">
        <v>760</v>
      </c>
      <c r="B75" s="10" t="s">
        <v>143</v>
      </c>
      <c r="C75" s="36">
        <v>9477</v>
      </c>
      <c r="D75" s="14">
        <f t="shared" si="21"/>
        <v>12457689.081345787</v>
      </c>
      <c r="E75" s="12">
        <v>1965181</v>
      </c>
      <c r="F75" s="26">
        <f t="shared" si="22"/>
        <v>14422870.081345787</v>
      </c>
      <c r="G75" s="48">
        <v>478405</v>
      </c>
      <c r="H75" s="29">
        <f t="shared" si="23"/>
        <v>14901275.081345787</v>
      </c>
      <c r="I75" s="96">
        <v>406497</v>
      </c>
      <c r="J75" s="26">
        <f t="shared" si="24"/>
        <v>15307772.081345787</v>
      </c>
      <c r="K75" s="190">
        <v>1653016</v>
      </c>
      <c r="L75" s="184">
        <v>45704</v>
      </c>
      <c r="M75" s="32">
        <f t="shared" si="25"/>
        <v>17006492.08134579</v>
      </c>
      <c r="N75" s="184">
        <v>-14833.945406742394</v>
      </c>
      <c r="O75" s="32">
        <f t="shared" si="26"/>
        <v>16991658.135939047</v>
      </c>
      <c r="P75" s="184">
        <v>-113296</v>
      </c>
      <c r="Q75" s="77">
        <f t="shared" si="27"/>
        <v>16878362.135939047</v>
      </c>
      <c r="R75" s="184">
        <v>-1791693</v>
      </c>
      <c r="S75" s="77">
        <f t="shared" si="28"/>
        <v>15086669.135939047</v>
      </c>
      <c r="T75" s="184">
        <v>61940</v>
      </c>
      <c r="U75" s="77">
        <f t="shared" si="29"/>
        <v>15148609.135939047</v>
      </c>
      <c r="V75" s="184">
        <v>222799</v>
      </c>
      <c r="W75" s="221">
        <f t="shared" si="30"/>
        <v>15371408.135939047</v>
      </c>
      <c r="X75" s="184">
        <v>1282620</v>
      </c>
      <c r="Y75" s="221">
        <f t="shared" si="31"/>
        <v>16654028.135939047</v>
      </c>
      <c r="Z75" s="184">
        <v>235464</v>
      </c>
      <c r="AA75" s="221">
        <f t="shared" si="32"/>
        <v>16889492.135939047</v>
      </c>
      <c r="AB75" s="184">
        <v>500770</v>
      </c>
      <c r="AC75" s="221">
        <f t="shared" si="36"/>
        <v>17390262.135939047</v>
      </c>
      <c r="AD75" s="184">
        <v>2587721</v>
      </c>
      <c r="AE75" s="221">
        <f t="shared" si="36"/>
        <v>19977983.135939047</v>
      </c>
      <c r="AF75" s="184">
        <v>249146</v>
      </c>
      <c r="AG75" s="221">
        <f t="shared" si="33"/>
        <v>20227129.135939047</v>
      </c>
      <c r="AH75" s="184">
        <v>28804</v>
      </c>
      <c r="AI75" s="221">
        <f t="shared" si="34"/>
        <v>20255933.135939047</v>
      </c>
      <c r="AJ75" s="184">
        <v>10706</v>
      </c>
      <c r="AK75" s="221">
        <f t="shared" si="35"/>
        <v>20266639.135939047</v>
      </c>
    </row>
    <row r="76" spans="1:37" ht="14.25">
      <c r="A76" s="176">
        <v>761</v>
      </c>
      <c r="B76" s="10" t="s">
        <v>145</v>
      </c>
      <c r="C76" s="36">
        <v>8049</v>
      </c>
      <c r="D76" s="14">
        <f t="shared" si="21"/>
        <v>10580557.076685896</v>
      </c>
      <c r="E76" s="12">
        <v>1802519</v>
      </c>
      <c r="F76" s="26">
        <f t="shared" si="22"/>
        <v>12383076.076685896</v>
      </c>
      <c r="G76" s="48">
        <v>239931</v>
      </c>
      <c r="H76" s="29">
        <f t="shared" si="23"/>
        <v>12623007.076685896</v>
      </c>
      <c r="I76" s="96">
        <v>161169</v>
      </c>
      <c r="J76" s="26">
        <f t="shared" si="24"/>
        <v>12784176.076685896</v>
      </c>
      <c r="K76" s="190">
        <v>965122</v>
      </c>
      <c r="L76" s="184">
        <v>26920</v>
      </c>
      <c r="M76" s="32">
        <f t="shared" si="25"/>
        <v>13776218.076685896</v>
      </c>
      <c r="N76" s="184">
        <v>-37908.51615267061</v>
      </c>
      <c r="O76" s="32">
        <f t="shared" si="26"/>
        <v>13738309.560533226</v>
      </c>
      <c r="P76" s="184">
        <v>137659</v>
      </c>
      <c r="Q76" s="77">
        <f t="shared" si="27"/>
        <v>13875968.560533226</v>
      </c>
      <c r="R76" s="184">
        <v>-335680</v>
      </c>
      <c r="S76" s="77">
        <f t="shared" si="28"/>
        <v>13540288.560533226</v>
      </c>
      <c r="T76" s="184">
        <v>121228</v>
      </c>
      <c r="U76" s="77">
        <f t="shared" si="29"/>
        <v>13661516.560533226</v>
      </c>
      <c r="V76" s="184">
        <v>31049</v>
      </c>
      <c r="W76" s="221">
        <f t="shared" si="30"/>
        <v>13692565.560533226</v>
      </c>
      <c r="X76" s="184">
        <v>1058581</v>
      </c>
      <c r="Y76" s="221">
        <f t="shared" si="31"/>
        <v>14751146.560533226</v>
      </c>
      <c r="Z76" s="184">
        <v>329808</v>
      </c>
      <c r="AA76" s="221">
        <f t="shared" si="32"/>
        <v>15080954.560533226</v>
      </c>
      <c r="AB76" s="184">
        <v>176106</v>
      </c>
      <c r="AC76" s="221">
        <f t="shared" si="36"/>
        <v>15257060.560533226</v>
      </c>
      <c r="AD76" s="184">
        <v>2516186</v>
      </c>
      <c r="AE76" s="221">
        <f t="shared" si="36"/>
        <v>17773246.560533226</v>
      </c>
      <c r="AF76" s="184">
        <v>351954</v>
      </c>
      <c r="AG76" s="221">
        <f t="shared" si="33"/>
        <v>18125200.560533226</v>
      </c>
      <c r="AH76" s="184">
        <v>149195</v>
      </c>
      <c r="AI76" s="221">
        <f t="shared" si="34"/>
        <v>18274395.560533226</v>
      </c>
      <c r="AJ76" s="184">
        <v>52067</v>
      </c>
      <c r="AK76" s="221">
        <f t="shared" si="35"/>
        <v>18326462.560533226</v>
      </c>
    </row>
    <row r="77" spans="1:37" ht="14.25">
      <c r="A77" s="176">
        <v>763</v>
      </c>
      <c r="B77" s="10" t="s">
        <v>147</v>
      </c>
      <c r="C77" s="36">
        <v>12580</v>
      </c>
      <c r="D77" s="14">
        <f t="shared" si="21"/>
        <v>16536639.088670466</v>
      </c>
      <c r="E77" s="12">
        <v>2843822</v>
      </c>
      <c r="F77" s="26">
        <f t="shared" si="22"/>
        <v>19380461.088670466</v>
      </c>
      <c r="G77" s="48">
        <v>588980</v>
      </c>
      <c r="H77" s="29">
        <f t="shared" si="23"/>
        <v>19969441.088670466</v>
      </c>
      <c r="I77" s="96">
        <v>613367</v>
      </c>
      <c r="J77" s="26">
        <f t="shared" si="24"/>
        <v>20582808.088670466</v>
      </c>
      <c r="K77" s="190">
        <v>1834809</v>
      </c>
      <c r="L77" s="184">
        <v>117709</v>
      </c>
      <c r="M77" s="32">
        <f t="shared" si="25"/>
        <v>22535326.088670466</v>
      </c>
      <c r="N77" s="184">
        <v>19148.266095094383</v>
      </c>
      <c r="O77" s="32">
        <f t="shared" si="26"/>
        <v>22554474.35476556</v>
      </c>
      <c r="P77" s="184">
        <v>597079</v>
      </c>
      <c r="Q77" s="77">
        <f t="shared" si="27"/>
        <v>23151553.35476556</v>
      </c>
      <c r="R77" s="184">
        <v>-2402549</v>
      </c>
      <c r="S77" s="77">
        <f t="shared" si="28"/>
        <v>20749004.35476556</v>
      </c>
      <c r="T77" s="184">
        <v>222092</v>
      </c>
      <c r="U77" s="77">
        <f t="shared" si="29"/>
        <v>20971096.35476556</v>
      </c>
      <c r="V77" s="184">
        <v>-103148</v>
      </c>
      <c r="W77" s="221">
        <f t="shared" si="30"/>
        <v>20867948.35476556</v>
      </c>
      <c r="X77" s="184">
        <v>808118</v>
      </c>
      <c r="Y77" s="221">
        <f t="shared" si="31"/>
        <v>21676066.35476556</v>
      </c>
      <c r="Z77" s="184">
        <v>389950</v>
      </c>
      <c r="AA77" s="221">
        <f t="shared" si="32"/>
        <v>22066016.35476556</v>
      </c>
      <c r="AB77" s="184">
        <v>1276624</v>
      </c>
      <c r="AC77" s="221">
        <f t="shared" si="36"/>
        <v>23342640.35476556</v>
      </c>
      <c r="AD77" s="184">
        <v>4253178</v>
      </c>
      <c r="AE77" s="221">
        <f t="shared" si="36"/>
        <v>27595818.35476556</v>
      </c>
      <c r="AF77" s="184">
        <v>406640</v>
      </c>
      <c r="AG77" s="221">
        <f t="shared" si="33"/>
        <v>28002458.35476556</v>
      </c>
      <c r="AH77" s="184">
        <v>131158</v>
      </c>
      <c r="AI77" s="221">
        <f t="shared" si="34"/>
        <v>28133616.35476556</v>
      </c>
      <c r="AJ77" s="184">
        <v>47143</v>
      </c>
      <c r="AK77" s="221">
        <f t="shared" si="35"/>
        <v>28180759.35476556</v>
      </c>
    </row>
    <row r="78" spans="1:37" ht="14.25">
      <c r="A78" s="176">
        <v>764</v>
      </c>
      <c r="B78" s="10" t="s">
        <v>149</v>
      </c>
      <c r="C78" s="36">
        <v>18768</v>
      </c>
      <c r="D78" s="14">
        <f t="shared" si="21"/>
        <v>24670877.77552999</v>
      </c>
      <c r="E78" s="12">
        <v>4932990</v>
      </c>
      <c r="F78" s="26">
        <f t="shared" si="22"/>
        <v>29603867.77552999</v>
      </c>
      <c r="G78" s="48">
        <v>539471</v>
      </c>
      <c r="H78" s="29">
        <f t="shared" si="23"/>
        <v>30143338.77552999</v>
      </c>
      <c r="I78" s="96">
        <v>776605</v>
      </c>
      <c r="J78" s="26">
        <f t="shared" si="24"/>
        <v>30919943.77552999</v>
      </c>
      <c r="K78" s="190">
        <v>1114599</v>
      </c>
      <c r="L78" s="184">
        <v>67392</v>
      </c>
      <c r="M78" s="32">
        <f t="shared" si="25"/>
        <v>32101934.77552999</v>
      </c>
      <c r="N78" s="184">
        <v>-107523.92733921483</v>
      </c>
      <c r="O78" s="32">
        <f t="shared" si="26"/>
        <v>31994410.848190777</v>
      </c>
      <c r="P78" s="184">
        <v>342080</v>
      </c>
      <c r="Q78" s="77">
        <f t="shared" si="27"/>
        <v>32336490.848190777</v>
      </c>
      <c r="R78" s="184">
        <v>742462</v>
      </c>
      <c r="S78" s="77">
        <f t="shared" si="28"/>
        <v>33078952.848190777</v>
      </c>
      <c r="T78" s="184">
        <v>477288</v>
      </c>
      <c r="U78" s="77">
        <f t="shared" si="29"/>
        <v>33556240.84819078</v>
      </c>
      <c r="V78" s="184">
        <v>563912</v>
      </c>
      <c r="W78" s="221">
        <f t="shared" si="30"/>
        <v>34120152.84819078</v>
      </c>
      <c r="X78" s="184">
        <v>3859638</v>
      </c>
      <c r="Y78" s="221">
        <f t="shared" si="31"/>
        <v>37979790.84819078</v>
      </c>
      <c r="Z78" s="184">
        <v>959389</v>
      </c>
      <c r="AA78" s="221">
        <f t="shared" si="32"/>
        <v>38939179.84819078</v>
      </c>
      <c r="AB78" s="184">
        <v>1558984</v>
      </c>
      <c r="AC78" s="221">
        <f t="shared" si="36"/>
        <v>40498163.84819078</v>
      </c>
      <c r="AD78" s="184">
        <v>5158588</v>
      </c>
      <c r="AE78" s="221">
        <f t="shared" si="36"/>
        <v>45656751.84819078</v>
      </c>
      <c r="AF78" s="184">
        <v>1221225</v>
      </c>
      <c r="AG78" s="221">
        <f t="shared" si="33"/>
        <v>46877976.84819078</v>
      </c>
      <c r="AH78" s="184">
        <v>775248</v>
      </c>
      <c r="AI78" s="221">
        <f t="shared" si="34"/>
        <v>47653224.84819078</v>
      </c>
      <c r="AJ78" s="184">
        <v>294449</v>
      </c>
      <c r="AK78" s="221">
        <f t="shared" si="35"/>
        <v>47947673.84819078</v>
      </c>
    </row>
    <row r="79" spans="1:37" ht="14.25">
      <c r="A79" s="176">
        <v>765</v>
      </c>
      <c r="B79" s="10" t="s">
        <v>151</v>
      </c>
      <c r="C79" s="36">
        <v>15364</v>
      </c>
      <c r="D79" s="14">
        <f t="shared" si="21"/>
        <v>20196257.786830924</v>
      </c>
      <c r="E79" s="12">
        <v>4515434</v>
      </c>
      <c r="F79" s="26">
        <f t="shared" si="22"/>
        <v>24711691.786830924</v>
      </c>
      <c r="G79" s="48">
        <v>517127</v>
      </c>
      <c r="H79" s="29">
        <f t="shared" si="23"/>
        <v>25228818.786830924</v>
      </c>
      <c r="I79" s="96">
        <v>940578</v>
      </c>
      <c r="J79" s="26">
        <f t="shared" si="24"/>
        <v>26169396.786830924</v>
      </c>
      <c r="K79" s="190">
        <v>1225998</v>
      </c>
      <c r="L79" s="184">
        <v>205108</v>
      </c>
      <c r="M79" s="32">
        <f t="shared" si="25"/>
        <v>27600502.786830924</v>
      </c>
      <c r="N79" s="184">
        <v>245750.941835057</v>
      </c>
      <c r="O79" s="32">
        <f t="shared" si="26"/>
        <v>27846253.72866598</v>
      </c>
      <c r="P79" s="184">
        <v>116813</v>
      </c>
      <c r="Q79" s="77">
        <f t="shared" si="27"/>
        <v>27963066.72866598</v>
      </c>
      <c r="R79" s="184">
        <v>688704</v>
      </c>
      <c r="S79" s="77">
        <f t="shared" si="28"/>
        <v>28651770.72866598</v>
      </c>
      <c r="T79" s="184">
        <v>651685</v>
      </c>
      <c r="U79" s="77">
        <f t="shared" si="29"/>
        <v>29303455.72866598</v>
      </c>
      <c r="V79" s="184">
        <v>428103</v>
      </c>
      <c r="W79" s="221">
        <f t="shared" si="30"/>
        <v>29731558.72866598</v>
      </c>
      <c r="X79" s="184">
        <v>2417923</v>
      </c>
      <c r="Y79" s="221">
        <f t="shared" si="31"/>
        <v>32149481.72866598</v>
      </c>
      <c r="Z79" s="184">
        <v>1168719</v>
      </c>
      <c r="AA79" s="221">
        <f t="shared" si="32"/>
        <v>33318200.72866598</v>
      </c>
      <c r="AB79" s="184">
        <v>1816456</v>
      </c>
      <c r="AC79" s="221">
        <f t="shared" si="36"/>
        <v>35134656.72866598</v>
      </c>
      <c r="AD79" s="184">
        <v>4076464</v>
      </c>
      <c r="AE79" s="221">
        <f t="shared" si="36"/>
        <v>39211120.72866598</v>
      </c>
      <c r="AF79" s="184">
        <v>1273244</v>
      </c>
      <c r="AG79" s="221">
        <f t="shared" si="33"/>
        <v>40484364.72866598</v>
      </c>
      <c r="AH79" s="184">
        <v>1004821</v>
      </c>
      <c r="AI79" s="221">
        <f t="shared" si="34"/>
        <v>41489185.72866598</v>
      </c>
      <c r="AJ79" s="184">
        <v>405974</v>
      </c>
      <c r="AK79" s="221">
        <f t="shared" si="35"/>
        <v>41895159.72866598</v>
      </c>
    </row>
    <row r="80" spans="1:37" ht="14.25">
      <c r="A80" s="176">
        <v>767</v>
      </c>
      <c r="B80" s="10" t="s">
        <v>153</v>
      </c>
      <c r="C80" s="36">
        <v>9627</v>
      </c>
      <c r="D80" s="14">
        <f t="shared" si="21"/>
        <v>12654866.812927708</v>
      </c>
      <c r="E80" s="12">
        <v>3381344</v>
      </c>
      <c r="F80" s="26">
        <f t="shared" si="22"/>
        <v>16036210.812927708</v>
      </c>
      <c r="G80" s="48">
        <v>256343</v>
      </c>
      <c r="H80" s="29">
        <f t="shared" si="23"/>
        <v>16292553.812927708</v>
      </c>
      <c r="I80" s="96">
        <v>177626</v>
      </c>
      <c r="J80" s="26">
        <f t="shared" si="24"/>
        <v>16470179.812927708</v>
      </c>
      <c r="K80" s="190">
        <v>763912</v>
      </c>
      <c r="L80" s="184">
        <v>70247</v>
      </c>
      <c r="M80" s="32">
        <f t="shared" si="25"/>
        <v>17304338.812927708</v>
      </c>
      <c r="N80" s="184">
        <v>-200620.14175695926</v>
      </c>
      <c r="O80" s="32">
        <f t="shared" si="26"/>
        <v>17103718.67117075</v>
      </c>
      <c r="P80" s="184">
        <v>76957</v>
      </c>
      <c r="Q80" s="77">
        <f t="shared" si="27"/>
        <v>17180675.67117075</v>
      </c>
      <c r="R80" s="184">
        <v>-1617615</v>
      </c>
      <c r="S80" s="77">
        <f t="shared" si="28"/>
        <v>15563060.671170749</v>
      </c>
      <c r="T80" s="184">
        <v>170790</v>
      </c>
      <c r="U80" s="77">
        <f t="shared" si="29"/>
        <v>15733850.671170749</v>
      </c>
      <c r="V80" s="184">
        <v>150981</v>
      </c>
      <c r="W80" s="221">
        <f t="shared" si="30"/>
        <v>15884831.671170749</v>
      </c>
      <c r="X80" s="184">
        <v>983533</v>
      </c>
      <c r="Y80" s="221">
        <f t="shared" si="31"/>
        <v>16868364.67117075</v>
      </c>
      <c r="Z80" s="184">
        <v>416270</v>
      </c>
      <c r="AA80" s="221">
        <f t="shared" si="32"/>
        <v>17284634.67117075</v>
      </c>
      <c r="AB80" s="184">
        <v>451230</v>
      </c>
      <c r="AC80" s="221">
        <f t="shared" si="36"/>
        <v>17735864.67117075</v>
      </c>
      <c r="AD80" s="184">
        <v>2362135</v>
      </c>
      <c r="AE80" s="221">
        <f t="shared" si="36"/>
        <v>20097999.67117075</v>
      </c>
      <c r="AF80" s="184">
        <v>358427</v>
      </c>
      <c r="AG80" s="221">
        <f t="shared" si="33"/>
        <v>20456426.67117075</v>
      </c>
      <c r="AH80" s="184">
        <v>59473</v>
      </c>
      <c r="AI80" s="221">
        <f t="shared" si="34"/>
        <v>20515899.67117075</v>
      </c>
      <c r="AJ80" s="184">
        <v>21815</v>
      </c>
      <c r="AK80" s="221">
        <f t="shared" si="35"/>
        <v>20537714.67117075</v>
      </c>
    </row>
    <row r="81" spans="1:37" ht="14.25">
      <c r="A81" s="176">
        <v>780</v>
      </c>
      <c r="B81" s="10" t="s">
        <v>155</v>
      </c>
      <c r="C81" s="36">
        <v>79458</v>
      </c>
      <c r="D81" s="14">
        <f t="shared" si="21"/>
        <v>104448987.97357535</v>
      </c>
      <c r="E81" s="12">
        <v>13682522</v>
      </c>
      <c r="F81" s="26">
        <f t="shared" si="22"/>
        <v>118131509.97357535</v>
      </c>
      <c r="G81" s="48">
        <v>1967933</v>
      </c>
      <c r="H81" s="29">
        <f t="shared" si="23"/>
        <v>120099442.97357535</v>
      </c>
      <c r="I81" s="96">
        <v>3149749</v>
      </c>
      <c r="J81" s="26">
        <f t="shared" si="24"/>
        <v>123249191.97357535</v>
      </c>
      <c r="K81" s="190">
        <v>8671044</v>
      </c>
      <c r="L81" s="184">
        <v>23758</v>
      </c>
      <c r="M81" s="32">
        <f t="shared" si="25"/>
        <v>131943993.97357535</v>
      </c>
      <c r="N81" s="184">
        <v>737126.8293627799</v>
      </c>
      <c r="O81" s="32">
        <f t="shared" si="26"/>
        <v>132681120.80293813</v>
      </c>
      <c r="P81" s="184">
        <v>1992761</v>
      </c>
      <c r="Q81" s="77">
        <f t="shared" si="27"/>
        <v>134673881.80293813</v>
      </c>
      <c r="R81" s="184">
        <v>3393449</v>
      </c>
      <c r="S81" s="77">
        <f t="shared" si="28"/>
        <v>138067330.80293813</v>
      </c>
      <c r="T81" s="184">
        <v>4152594</v>
      </c>
      <c r="U81" s="77">
        <f t="shared" si="29"/>
        <v>142219924.80293813</v>
      </c>
      <c r="V81" s="184">
        <v>5519194</v>
      </c>
      <c r="W81" s="221">
        <f t="shared" si="30"/>
        <v>147739118.80293813</v>
      </c>
      <c r="X81" s="184">
        <v>8859210</v>
      </c>
      <c r="Y81" s="221">
        <f t="shared" si="31"/>
        <v>156598328.80293813</v>
      </c>
      <c r="Z81" s="184">
        <v>5547878</v>
      </c>
      <c r="AA81" s="221">
        <f t="shared" si="32"/>
        <v>162146206.80293813</v>
      </c>
      <c r="AB81" s="184">
        <v>6501027</v>
      </c>
      <c r="AC81" s="221">
        <f t="shared" si="36"/>
        <v>168647233.80293813</v>
      </c>
      <c r="AD81" s="184">
        <v>8585043</v>
      </c>
      <c r="AE81" s="221">
        <f t="shared" si="36"/>
        <v>177232276.80293813</v>
      </c>
      <c r="AF81" s="184">
        <v>7431508</v>
      </c>
      <c r="AG81" s="221">
        <f t="shared" si="33"/>
        <v>184663784.80293813</v>
      </c>
      <c r="AH81" s="184">
        <v>6925109</v>
      </c>
      <c r="AI81" s="221">
        <f t="shared" si="34"/>
        <v>191588893.80293813</v>
      </c>
      <c r="AJ81" s="184">
        <v>2866613</v>
      </c>
      <c r="AK81" s="221">
        <f t="shared" si="35"/>
        <v>194455506.80293813</v>
      </c>
    </row>
    <row r="82" spans="1:37" ht="14.25">
      <c r="A82" s="176">
        <v>781</v>
      </c>
      <c r="B82" s="10" t="s">
        <v>157</v>
      </c>
      <c r="C82" s="36">
        <v>27285</v>
      </c>
      <c r="D82" s="14">
        <f t="shared" si="21"/>
        <v>35866629.374751486</v>
      </c>
      <c r="E82" s="12">
        <v>6385452</v>
      </c>
      <c r="F82" s="26">
        <f t="shared" si="22"/>
        <v>42252081.374751486</v>
      </c>
      <c r="G82" s="48">
        <v>1272280</v>
      </c>
      <c r="H82" s="29">
        <f t="shared" si="23"/>
        <v>43524361.374751486</v>
      </c>
      <c r="I82" s="96">
        <v>373361</v>
      </c>
      <c r="J82" s="26">
        <f t="shared" si="24"/>
        <v>43897722.374751486</v>
      </c>
      <c r="K82" s="190">
        <v>2635438</v>
      </c>
      <c r="L82" s="184">
        <v>197987</v>
      </c>
      <c r="M82" s="32">
        <f t="shared" si="25"/>
        <v>46731147.374751486</v>
      </c>
      <c r="N82" s="184">
        <v>499196.5838954374</v>
      </c>
      <c r="O82" s="32">
        <f t="shared" si="26"/>
        <v>47230343.95864692</v>
      </c>
      <c r="P82" s="184">
        <v>1246957</v>
      </c>
      <c r="Q82" s="77">
        <f t="shared" si="27"/>
        <v>48477300.95864692</v>
      </c>
      <c r="R82" s="184">
        <v>-371643</v>
      </c>
      <c r="S82" s="77">
        <f t="shared" si="28"/>
        <v>48105657.95864692</v>
      </c>
      <c r="T82" s="184">
        <v>1400593</v>
      </c>
      <c r="U82" s="77">
        <f t="shared" si="29"/>
        <v>49506250.95864692</v>
      </c>
      <c r="V82" s="184">
        <v>690039</v>
      </c>
      <c r="W82" s="221">
        <f t="shared" si="30"/>
        <v>50196289.95864692</v>
      </c>
      <c r="X82" s="184">
        <v>1854699</v>
      </c>
      <c r="Y82" s="221">
        <f t="shared" si="31"/>
        <v>52050988.95864692</v>
      </c>
      <c r="Z82" s="184">
        <v>1869934</v>
      </c>
      <c r="AA82" s="221">
        <f t="shared" si="32"/>
        <v>53920922.95864692</v>
      </c>
      <c r="AB82" s="184">
        <v>2236955</v>
      </c>
      <c r="AC82" s="221">
        <f t="shared" si="36"/>
        <v>56157877.95864692</v>
      </c>
      <c r="AD82" s="184">
        <v>5878025</v>
      </c>
      <c r="AE82" s="221">
        <f t="shared" si="36"/>
        <v>62035902.95864692</v>
      </c>
      <c r="AF82" s="184">
        <v>2173104</v>
      </c>
      <c r="AG82" s="221">
        <f t="shared" si="33"/>
        <v>64209006.95864692</v>
      </c>
      <c r="AH82" s="184">
        <v>1646079</v>
      </c>
      <c r="AI82" s="221">
        <f t="shared" si="34"/>
        <v>65855085.95864692</v>
      </c>
      <c r="AJ82" s="184">
        <v>657677</v>
      </c>
      <c r="AK82" s="221">
        <f t="shared" si="35"/>
        <v>66512762.95864692</v>
      </c>
    </row>
    <row r="83" spans="1:37" ht="14.25">
      <c r="A83" s="176">
        <v>821</v>
      </c>
      <c r="B83" s="10" t="s">
        <v>159</v>
      </c>
      <c r="C83" s="36">
        <v>5943</v>
      </c>
      <c r="D83" s="14">
        <f t="shared" si="21"/>
        <v>7812181.725275721</v>
      </c>
      <c r="E83" s="12">
        <v>99720</v>
      </c>
      <c r="F83" s="26">
        <f t="shared" si="22"/>
        <v>7911901.725275721</v>
      </c>
      <c r="G83" s="48">
        <v>212681</v>
      </c>
      <c r="H83" s="29">
        <f t="shared" si="23"/>
        <v>8124582.725275721</v>
      </c>
      <c r="I83" s="96">
        <v>275879</v>
      </c>
      <c r="J83" s="26">
        <f t="shared" si="24"/>
        <v>8400461.725275721</v>
      </c>
      <c r="K83" s="190">
        <v>1373014</v>
      </c>
      <c r="L83" s="184">
        <v>2617</v>
      </c>
      <c r="M83" s="32">
        <f t="shared" si="25"/>
        <v>9776092.725275721</v>
      </c>
      <c r="N83" s="184">
        <v>-19696.63939561695</v>
      </c>
      <c r="O83" s="32">
        <f t="shared" si="26"/>
        <v>9756396.085880104</v>
      </c>
      <c r="P83" s="184">
        <v>67983</v>
      </c>
      <c r="Q83" s="77">
        <f t="shared" si="27"/>
        <v>9824379.085880104</v>
      </c>
      <c r="R83" s="184">
        <v>-792548</v>
      </c>
      <c r="S83" s="77">
        <f t="shared" si="28"/>
        <v>9031831.085880104</v>
      </c>
      <c r="T83" s="184">
        <v>71177</v>
      </c>
      <c r="U83" s="77">
        <f t="shared" si="29"/>
        <v>9103008.085880104</v>
      </c>
      <c r="V83" s="184">
        <v>166863</v>
      </c>
      <c r="W83" s="221">
        <f t="shared" si="30"/>
        <v>9269871.085880104</v>
      </c>
      <c r="X83" s="184">
        <v>513409</v>
      </c>
      <c r="Y83" s="221">
        <f t="shared" si="31"/>
        <v>9783280.085880104</v>
      </c>
      <c r="Z83" s="184">
        <v>120596</v>
      </c>
      <c r="AA83" s="221">
        <f t="shared" si="32"/>
        <v>9903876.085880104</v>
      </c>
      <c r="AB83" s="184">
        <v>522912</v>
      </c>
      <c r="AC83" s="221">
        <f t="shared" si="36"/>
        <v>10426788.085880104</v>
      </c>
      <c r="AD83" s="184">
        <v>1182214</v>
      </c>
      <c r="AE83" s="221">
        <f t="shared" si="36"/>
        <v>11609002.085880104</v>
      </c>
      <c r="AF83" s="184">
        <v>33520</v>
      </c>
      <c r="AG83" s="221">
        <f t="shared" si="33"/>
        <v>11642522.085880104</v>
      </c>
      <c r="AH83" s="184">
        <v>11988</v>
      </c>
      <c r="AI83" s="221">
        <f t="shared" si="34"/>
        <v>11654510.085880104</v>
      </c>
      <c r="AJ83" s="184">
        <v>4498</v>
      </c>
      <c r="AK83" s="221">
        <f t="shared" si="35"/>
        <v>11659008.085880104</v>
      </c>
    </row>
    <row r="84" spans="1:37" ht="14.25">
      <c r="A84" s="176">
        <v>834</v>
      </c>
      <c r="B84" s="10" t="s">
        <v>161</v>
      </c>
      <c r="C84" s="36">
        <v>7131</v>
      </c>
      <c r="D84" s="14">
        <f t="shared" si="21"/>
        <v>9373829.359404538</v>
      </c>
      <c r="E84" s="12">
        <v>1902744</v>
      </c>
      <c r="F84" s="26">
        <f t="shared" si="22"/>
        <v>11276573.359404538</v>
      </c>
      <c r="G84" s="48">
        <v>577600</v>
      </c>
      <c r="H84" s="29">
        <f t="shared" si="23"/>
        <v>11854173.359404538</v>
      </c>
      <c r="I84" s="96">
        <v>529783</v>
      </c>
      <c r="J84" s="26">
        <f t="shared" si="24"/>
        <v>12383956.359404538</v>
      </c>
      <c r="K84" s="190">
        <v>1658288</v>
      </c>
      <c r="L84" s="184">
        <v>59981</v>
      </c>
      <c r="M84" s="32">
        <f t="shared" si="25"/>
        <v>14102225.359404538</v>
      </c>
      <c r="N84" s="184">
        <v>17430.045510660857</v>
      </c>
      <c r="O84" s="32">
        <f t="shared" si="26"/>
        <v>14119655.404915199</v>
      </c>
      <c r="P84" s="184">
        <v>-185587</v>
      </c>
      <c r="Q84" s="77">
        <f t="shared" si="27"/>
        <v>13934068.404915199</v>
      </c>
      <c r="R84" s="184">
        <v>-909812</v>
      </c>
      <c r="S84" s="77">
        <f t="shared" si="28"/>
        <v>13024256.404915199</v>
      </c>
      <c r="T84" s="184">
        <v>210282</v>
      </c>
      <c r="U84" s="77">
        <f t="shared" si="29"/>
        <v>13234538.404915199</v>
      </c>
      <c r="V84" s="184">
        <v>248778</v>
      </c>
      <c r="W84" s="221">
        <f t="shared" si="30"/>
        <v>13483316.404915199</v>
      </c>
      <c r="X84" s="184">
        <v>1530922</v>
      </c>
      <c r="Y84" s="221">
        <f t="shared" si="31"/>
        <v>15014238.404915199</v>
      </c>
      <c r="Z84" s="184">
        <v>278087</v>
      </c>
      <c r="AA84" s="221">
        <f t="shared" si="32"/>
        <v>15292325.404915199</v>
      </c>
      <c r="AB84" s="184">
        <v>297406</v>
      </c>
      <c r="AC84" s="221">
        <f t="shared" si="36"/>
        <v>15589731.404915199</v>
      </c>
      <c r="AD84" s="184">
        <v>2338586</v>
      </c>
      <c r="AE84" s="221">
        <f t="shared" si="36"/>
        <v>17928317.4049152</v>
      </c>
      <c r="AF84" s="184">
        <v>283900</v>
      </c>
      <c r="AG84" s="221">
        <f t="shared" si="33"/>
        <v>18212217.4049152</v>
      </c>
      <c r="AH84" s="184">
        <v>70298</v>
      </c>
      <c r="AI84" s="221">
        <f t="shared" si="34"/>
        <v>18282515.4049152</v>
      </c>
      <c r="AJ84" s="184">
        <v>27368</v>
      </c>
      <c r="AK84" s="221">
        <f t="shared" si="35"/>
        <v>18309883.4049152</v>
      </c>
    </row>
    <row r="85" spans="1:37" ht="14.25">
      <c r="A85" s="176">
        <v>840</v>
      </c>
      <c r="B85" s="10" t="s">
        <v>163</v>
      </c>
      <c r="C85" s="36">
        <v>13597</v>
      </c>
      <c r="D85" s="14">
        <f t="shared" si="21"/>
        <v>17873504.108795892</v>
      </c>
      <c r="E85" s="12">
        <v>7582936</v>
      </c>
      <c r="F85" s="26">
        <f t="shared" si="22"/>
        <v>25456440.108795892</v>
      </c>
      <c r="G85" s="48">
        <v>944759</v>
      </c>
      <c r="H85" s="29">
        <f t="shared" si="23"/>
        <v>26401199.108795892</v>
      </c>
      <c r="I85" s="96">
        <v>644184</v>
      </c>
      <c r="J85" s="26">
        <f t="shared" si="24"/>
        <v>27045383.108795892</v>
      </c>
      <c r="K85" s="190">
        <v>5753000</v>
      </c>
      <c r="L85" s="184">
        <v>161012</v>
      </c>
      <c r="M85" s="32">
        <f t="shared" si="25"/>
        <v>32959395.108795892</v>
      </c>
      <c r="N85" s="184">
        <v>1670700.594840616</v>
      </c>
      <c r="O85" s="32">
        <f t="shared" si="26"/>
        <v>34630095.70363651</v>
      </c>
      <c r="P85" s="184">
        <v>628369</v>
      </c>
      <c r="Q85" s="77">
        <f t="shared" si="27"/>
        <v>35258464.70363651</v>
      </c>
      <c r="R85" s="184">
        <v>69559</v>
      </c>
      <c r="S85" s="77">
        <f t="shared" si="28"/>
        <v>35328023.70363651</v>
      </c>
      <c r="T85" s="184">
        <v>1093579</v>
      </c>
      <c r="U85" s="77">
        <f t="shared" si="29"/>
        <v>36421602.70363651</v>
      </c>
      <c r="V85" s="184">
        <v>2047656</v>
      </c>
      <c r="W85" s="221">
        <f t="shared" si="30"/>
        <v>38469258.70363651</v>
      </c>
      <c r="X85" s="184">
        <v>4536714</v>
      </c>
      <c r="Y85" s="221">
        <f t="shared" si="31"/>
        <v>43005972.70363651</v>
      </c>
      <c r="Z85" s="184">
        <v>1562294</v>
      </c>
      <c r="AA85" s="221">
        <f t="shared" si="32"/>
        <v>44568266.70363651</v>
      </c>
      <c r="AB85" s="184">
        <v>1456521</v>
      </c>
      <c r="AC85" s="221">
        <f t="shared" si="36"/>
        <v>46024787.70363651</v>
      </c>
      <c r="AD85" s="184">
        <v>4877693</v>
      </c>
      <c r="AE85" s="221">
        <f t="shared" si="36"/>
        <v>50902480.70363651</v>
      </c>
      <c r="AF85" s="184">
        <v>2259129.5</v>
      </c>
      <c r="AG85" s="221">
        <f t="shared" si="33"/>
        <v>53161610.20363651</v>
      </c>
      <c r="AH85" s="184">
        <v>2051812</v>
      </c>
      <c r="AI85" s="221">
        <f t="shared" si="34"/>
        <v>55213422.20363651</v>
      </c>
      <c r="AJ85" s="184">
        <v>831175</v>
      </c>
      <c r="AK85" s="221">
        <f t="shared" si="35"/>
        <v>56044597.20363651</v>
      </c>
    </row>
    <row r="86" spans="1:37" ht="14.25">
      <c r="A86" s="176">
        <v>860</v>
      </c>
      <c r="B86" s="10" t="s">
        <v>165</v>
      </c>
      <c r="C86" s="36">
        <v>14210</v>
      </c>
      <c r="D86" s="14">
        <f t="shared" si="21"/>
        <v>18679303.771860678</v>
      </c>
      <c r="E86" s="12">
        <v>-101202</v>
      </c>
      <c r="F86" s="26">
        <f t="shared" si="22"/>
        <v>18578101.771860678</v>
      </c>
      <c r="G86" s="48">
        <v>389550</v>
      </c>
      <c r="H86" s="29">
        <f t="shared" si="23"/>
        <v>18967651.771860678</v>
      </c>
      <c r="I86" s="96">
        <v>-18881</v>
      </c>
      <c r="J86" s="26">
        <f t="shared" si="24"/>
        <v>18948770.771860678</v>
      </c>
      <c r="K86" s="190">
        <v>2582699</v>
      </c>
      <c r="L86" s="184">
        <v>29062</v>
      </c>
      <c r="M86" s="32">
        <f t="shared" si="25"/>
        <v>21560531.771860678</v>
      </c>
      <c r="N86" s="184">
        <v>-462324.1342439391</v>
      </c>
      <c r="O86" s="32">
        <f t="shared" si="26"/>
        <v>21098207.63761674</v>
      </c>
      <c r="P86" s="184">
        <v>400695</v>
      </c>
      <c r="Q86" s="77">
        <f t="shared" si="27"/>
        <v>21498902.63761674</v>
      </c>
      <c r="R86" s="184">
        <v>-302367</v>
      </c>
      <c r="S86" s="77">
        <f t="shared" si="28"/>
        <v>21196535.63761674</v>
      </c>
      <c r="T86" s="184">
        <v>202197</v>
      </c>
      <c r="U86" s="77">
        <f t="shared" si="29"/>
        <v>21398732.63761674</v>
      </c>
      <c r="V86" s="184">
        <v>230968</v>
      </c>
      <c r="W86" s="221">
        <f t="shared" si="30"/>
        <v>21629700.63761674</v>
      </c>
      <c r="X86" s="184">
        <v>1594797</v>
      </c>
      <c r="Y86" s="221">
        <f t="shared" si="31"/>
        <v>23224497.63761674</v>
      </c>
      <c r="Z86" s="184">
        <v>632808</v>
      </c>
      <c r="AA86" s="221">
        <f t="shared" si="32"/>
        <v>23857305.63761674</v>
      </c>
      <c r="AB86" s="184">
        <v>516431</v>
      </c>
      <c r="AC86" s="221">
        <f t="shared" si="36"/>
        <v>24373736.63761674</v>
      </c>
      <c r="AD86" s="184">
        <v>3662933</v>
      </c>
      <c r="AE86" s="221">
        <f t="shared" si="36"/>
        <v>28036669.63761674</v>
      </c>
      <c r="AF86" s="184">
        <v>179927</v>
      </c>
      <c r="AG86" s="221">
        <f t="shared" si="33"/>
        <v>28216596.63761674</v>
      </c>
      <c r="AH86" s="184">
        <v>13664</v>
      </c>
      <c r="AI86" s="221">
        <f t="shared" si="34"/>
        <v>28230260.63761674</v>
      </c>
      <c r="AJ86" s="184">
        <v>5288</v>
      </c>
      <c r="AK86" s="221">
        <f t="shared" si="35"/>
        <v>28235548.63761674</v>
      </c>
    </row>
    <row r="87" spans="1:37" ht="14.25">
      <c r="A87" s="176">
        <v>861</v>
      </c>
      <c r="B87" s="10" t="s">
        <v>167</v>
      </c>
      <c r="C87" s="36">
        <v>13139</v>
      </c>
      <c r="D87" s="14">
        <f t="shared" si="21"/>
        <v>17271454.76836576</v>
      </c>
      <c r="E87" s="12">
        <v>2060495</v>
      </c>
      <c r="F87" s="26">
        <f t="shared" si="22"/>
        <v>19331949.76836576</v>
      </c>
      <c r="G87" s="48">
        <v>572195</v>
      </c>
      <c r="H87" s="29">
        <f t="shared" si="23"/>
        <v>19904144.76836576</v>
      </c>
      <c r="I87" s="96">
        <v>-313873</v>
      </c>
      <c r="J87" s="26">
        <f t="shared" si="24"/>
        <v>19590271.76836576</v>
      </c>
      <c r="K87" s="190">
        <v>4374127</v>
      </c>
      <c r="L87" s="184">
        <v>45069</v>
      </c>
      <c r="M87" s="32">
        <f t="shared" si="25"/>
        <v>24009467.76836576</v>
      </c>
      <c r="N87" s="184">
        <v>251291.68769661337</v>
      </c>
      <c r="O87" s="32">
        <f t="shared" si="26"/>
        <v>24260759.456062373</v>
      </c>
      <c r="P87" s="184">
        <v>542378</v>
      </c>
      <c r="Q87" s="77">
        <f t="shared" si="27"/>
        <v>24803137.456062373</v>
      </c>
      <c r="R87" s="184">
        <v>-494672</v>
      </c>
      <c r="S87" s="77">
        <f t="shared" si="28"/>
        <v>24308465.456062373</v>
      </c>
      <c r="T87" s="184">
        <v>325861</v>
      </c>
      <c r="U87" s="77">
        <f t="shared" si="29"/>
        <v>24634326.456062373</v>
      </c>
      <c r="V87" s="184">
        <v>489004</v>
      </c>
      <c r="W87" s="221">
        <f t="shared" si="30"/>
        <v>25123330.456062373</v>
      </c>
      <c r="X87" s="184">
        <v>3058979</v>
      </c>
      <c r="Y87" s="221">
        <f t="shared" si="31"/>
        <v>28182309.456062373</v>
      </c>
      <c r="Z87" s="184">
        <v>680053</v>
      </c>
      <c r="AA87" s="221">
        <f t="shared" si="32"/>
        <v>28862362.456062373</v>
      </c>
      <c r="AB87" s="184">
        <v>529933</v>
      </c>
      <c r="AC87" s="221">
        <f t="shared" si="36"/>
        <v>29392295.456062373</v>
      </c>
      <c r="AD87" s="184">
        <v>3251665</v>
      </c>
      <c r="AE87" s="221">
        <f t="shared" si="36"/>
        <v>32643960.456062373</v>
      </c>
      <c r="AF87" s="184">
        <v>895505</v>
      </c>
      <c r="AG87" s="221">
        <f t="shared" si="33"/>
        <v>33539465.456062373</v>
      </c>
      <c r="AH87" s="184">
        <v>504239</v>
      </c>
      <c r="AI87" s="221">
        <f t="shared" si="34"/>
        <v>34043704.45606238</v>
      </c>
      <c r="AJ87" s="184">
        <v>188705</v>
      </c>
      <c r="AK87" s="221">
        <f t="shared" si="35"/>
        <v>34232409.45606238</v>
      </c>
    </row>
    <row r="88" spans="1:37" ht="14.25">
      <c r="A88" s="176">
        <v>862</v>
      </c>
      <c r="B88" s="10" t="s">
        <v>169</v>
      </c>
      <c r="C88" s="36">
        <v>9373</v>
      </c>
      <c r="D88" s="14">
        <f t="shared" si="21"/>
        <v>12320979.18744899</v>
      </c>
      <c r="E88" s="12">
        <v>1727220</v>
      </c>
      <c r="F88" s="26">
        <f t="shared" si="22"/>
        <v>14048199.18744899</v>
      </c>
      <c r="G88" s="48">
        <v>214663</v>
      </c>
      <c r="H88" s="29">
        <f t="shared" si="23"/>
        <v>14262862.18744899</v>
      </c>
      <c r="I88" s="96">
        <v>-37966</v>
      </c>
      <c r="J88" s="26">
        <f t="shared" si="24"/>
        <v>14224896.18744899</v>
      </c>
      <c r="K88" s="190">
        <v>598777</v>
      </c>
      <c r="L88" s="184">
        <v>32616</v>
      </c>
      <c r="M88" s="32">
        <f t="shared" si="25"/>
        <v>14856289.18744899</v>
      </c>
      <c r="N88" s="184">
        <v>-108446.39593725838</v>
      </c>
      <c r="O88" s="32">
        <f t="shared" si="26"/>
        <v>14747842.791511731</v>
      </c>
      <c r="P88" s="184">
        <v>342032</v>
      </c>
      <c r="Q88" s="77">
        <f t="shared" si="27"/>
        <v>15089874.791511731</v>
      </c>
      <c r="R88" s="184">
        <v>-963312</v>
      </c>
      <c r="S88" s="77">
        <f t="shared" si="28"/>
        <v>14126562.791511731</v>
      </c>
      <c r="T88" s="184">
        <v>134752</v>
      </c>
      <c r="U88" s="77">
        <f t="shared" si="29"/>
        <v>14261314.791511731</v>
      </c>
      <c r="V88" s="184">
        <v>184158</v>
      </c>
      <c r="W88" s="221">
        <f t="shared" si="30"/>
        <v>14445472.791511731</v>
      </c>
      <c r="X88" s="184">
        <v>1450447</v>
      </c>
      <c r="Y88" s="221">
        <f t="shared" si="31"/>
        <v>15895919.791511731</v>
      </c>
      <c r="Z88" s="184">
        <v>312177</v>
      </c>
      <c r="AA88" s="221">
        <f t="shared" si="32"/>
        <v>16208096.791511731</v>
      </c>
      <c r="AB88" s="184">
        <v>444323</v>
      </c>
      <c r="AC88" s="221">
        <f t="shared" si="36"/>
        <v>16652419.791511731</v>
      </c>
      <c r="AD88" s="184">
        <v>2203899</v>
      </c>
      <c r="AE88" s="221">
        <f t="shared" si="36"/>
        <v>18856318.79151173</v>
      </c>
      <c r="AF88" s="184">
        <v>221754</v>
      </c>
      <c r="AG88" s="221">
        <f t="shared" si="33"/>
        <v>19078072.79151173</v>
      </c>
      <c r="AH88" s="184">
        <v>14973</v>
      </c>
      <c r="AI88" s="221">
        <f t="shared" si="34"/>
        <v>19093045.79151173</v>
      </c>
      <c r="AJ88" s="184">
        <v>5804</v>
      </c>
      <c r="AK88" s="221">
        <f t="shared" si="35"/>
        <v>19098849.79151173</v>
      </c>
    </row>
    <row r="89" spans="1:37" ht="14.25">
      <c r="A89" s="176">
        <v>880</v>
      </c>
      <c r="B89" s="10" t="s">
        <v>171</v>
      </c>
      <c r="C89" s="36">
        <v>61549</v>
      </c>
      <c r="D89" s="14">
        <f t="shared" si="21"/>
        <v>80907281.34090449</v>
      </c>
      <c r="E89" s="12">
        <v>10474473</v>
      </c>
      <c r="F89" s="26">
        <f t="shared" si="22"/>
        <v>91381754.34090449</v>
      </c>
      <c r="G89" s="48">
        <v>985638</v>
      </c>
      <c r="H89" s="29">
        <f t="shared" si="23"/>
        <v>92367392.34090449</v>
      </c>
      <c r="I89" s="96">
        <v>1506742</v>
      </c>
      <c r="J89" s="26">
        <f t="shared" si="24"/>
        <v>93874134.34090449</v>
      </c>
      <c r="K89" s="190">
        <v>6820783</v>
      </c>
      <c r="L89" s="184">
        <v>-82172</v>
      </c>
      <c r="M89" s="32">
        <f t="shared" si="25"/>
        <v>100612745.34090449</v>
      </c>
      <c r="N89" s="184">
        <v>292758.7856030911</v>
      </c>
      <c r="O89" s="32">
        <f t="shared" si="26"/>
        <v>100905504.12650758</v>
      </c>
      <c r="P89" s="184">
        <v>1125101</v>
      </c>
      <c r="Q89" s="77">
        <f t="shared" si="27"/>
        <v>102030605.12650758</v>
      </c>
      <c r="R89" s="184">
        <v>1839214</v>
      </c>
      <c r="S89" s="77">
        <f t="shared" si="28"/>
        <v>103869819.12650758</v>
      </c>
      <c r="T89" s="184">
        <v>2630713</v>
      </c>
      <c r="U89" s="77">
        <f t="shared" si="29"/>
        <v>106500532.12650758</v>
      </c>
      <c r="V89" s="184">
        <v>3895241</v>
      </c>
      <c r="W89" s="221">
        <f t="shared" si="30"/>
        <v>110395773.12650758</v>
      </c>
      <c r="X89" s="184">
        <v>7854811</v>
      </c>
      <c r="Y89" s="221">
        <f t="shared" si="31"/>
        <v>118250584.12650758</v>
      </c>
      <c r="Z89" s="184">
        <v>3699545</v>
      </c>
      <c r="AA89" s="221">
        <f t="shared" si="32"/>
        <v>121950129.12650758</v>
      </c>
      <c r="AB89" s="184">
        <v>4443945</v>
      </c>
      <c r="AC89" s="221">
        <f t="shared" si="36"/>
        <v>126394074.12650758</v>
      </c>
      <c r="AD89" s="184">
        <v>8793449</v>
      </c>
      <c r="AE89" s="221">
        <f t="shared" si="36"/>
        <v>135187523.12650758</v>
      </c>
      <c r="AF89" s="184">
        <v>5401350</v>
      </c>
      <c r="AG89" s="221">
        <f t="shared" si="33"/>
        <v>140588873.12650758</v>
      </c>
      <c r="AH89" s="184">
        <v>5479398</v>
      </c>
      <c r="AI89" s="221">
        <f t="shared" si="34"/>
        <v>146068271.12650758</v>
      </c>
      <c r="AJ89" s="184">
        <v>2274141</v>
      </c>
      <c r="AK89" s="221">
        <f t="shared" si="35"/>
        <v>148342412.12650758</v>
      </c>
    </row>
    <row r="90" spans="1:37" ht="14.25">
      <c r="A90" s="176">
        <v>881</v>
      </c>
      <c r="B90" s="10" t="s">
        <v>173</v>
      </c>
      <c r="C90" s="36">
        <v>19584</v>
      </c>
      <c r="D90" s="14">
        <f t="shared" si="21"/>
        <v>25743524.635335643</v>
      </c>
      <c r="E90" s="12">
        <v>4139243</v>
      </c>
      <c r="F90" s="26">
        <f t="shared" si="22"/>
        <v>29882767.635335643</v>
      </c>
      <c r="G90" s="48">
        <v>924931</v>
      </c>
      <c r="H90" s="29">
        <f t="shared" si="23"/>
        <v>30807698.635335643</v>
      </c>
      <c r="I90" s="96">
        <v>747217</v>
      </c>
      <c r="J90" s="26">
        <f t="shared" si="24"/>
        <v>31554915.635335643</v>
      </c>
      <c r="K90" s="190">
        <v>1821291</v>
      </c>
      <c r="L90" s="184">
        <v>79761</v>
      </c>
      <c r="M90" s="32">
        <f t="shared" si="25"/>
        <v>33455967.635335643</v>
      </c>
      <c r="N90" s="184">
        <v>-401272.3154843971</v>
      </c>
      <c r="O90" s="32">
        <f t="shared" si="26"/>
        <v>33054695.319851246</v>
      </c>
      <c r="P90" s="184">
        <v>380888</v>
      </c>
      <c r="Q90" s="77">
        <f t="shared" si="27"/>
        <v>33435583.319851246</v>
      </c>
      <c r="R90" s="184">
        <v>-625526</v>
      </c>
      <c r="S90" s="77">
        <f t="shared" si="28"/>
        <v>32810057.319851246</v>
      </c>
      <c r="T90" s="184">
        <v>474337</v>
      </c>
      <c r="U90" s="77">
        <f t="shared" si="29"/>
        <v>33284394.319851246</v>
      </c>
      <c r="V90" s="184">
        <v>690027</v>
      </c>
      <c r="W90" s="221">
        <f t="shared" si="30"/>
        <v>33974421.31985125</v>
      </c>
      <c r="X90" s="184">
        <v>3390414</v>
      </c>
      <c r="Y90" s="221">
        <f t="shared" si="31"/>
        <v>37364835.31985125</v>
      </c>
      <c r="Z90" s="184">
        <v>1160260</v>
      </c>
      <c r="AA90" s="221">
        <f t="shared" si="32"/>
        <v>38525095.31985125</v>
      </c>
      <c r="AB90" s="184">
        <v>440092</v>
      </c>
      <c r="AC90" s="221">
        <f t="shared" si="36"/>
        <v>38965187.31985125</v>
      </c>
      <c r="AD90" s="184">
        <v>4832881</v>
      </c>
      <c r="AE90" s="221">
        <f t="shared" si="36"/>
        <v>43798068.31985125</v>
      </c>
      <c r="AF90" s="184">
        <v>1269995</v>
      </c>
      <c r="AG90" s="221">
        <f t="shared" si="33"/>
        <v>45068063.31985125</v>
      </c>
      <c r="AH90" s="184">
        <v>481626</v>
      </c>
      <c r="AI90" s="221">
        <f t="shared" si="34"/>
        <v>45549689.31985125</v>
      </c>
      <c r="AJ90" s="184">
        <v>171724</v>
      </c>
      <c r="AK90" s="221">
        <f t="shared" si="35"/>
        <v>45721413.31985125</v>
      </c>
    </row>
    <row r="91" spans="1:37" ht="14.25">
      <c r="A91" s="176">
        <v>882</v>
      </c>
      <c r="B91" s="10" t="s">
        <v>175</v>
      </c>
      <c r="C91" s="36">
        <v>26276</v>
      </c>
      <c r="D91" s="14">
        <f t="shared" si="21"/>
        <v>34540280.50031043</v>
      </c>
      <c r="E91" s="12">
        <v>5144100</v>
      </c>
      <c r="F91" s="26">
        <f t="shared" si="22"/>
        <v>39684380.50031043</v>
      </c>
      <c r="G91" s="48">
        <v>1097071</v>
      </c>
      <c r="H91" s="29">
        <f t="shared" si="23"/>
        <v>40781451.50031043</v>
      </c>
      <c r="I91" s="96">
        <v>167060</v>
      </c>
      <c r="J91" s="26">
        <f t="shared" si="24"/>
        <v>40948511.50031043</v>
      </c>
      <c r="K91" s="190">
        <v>4713515</v>
      </c>
      <c r="L91" s="184">
        <v>88513</v>
      </c>
      <c r="M91" s="32">
        <f t="shared" si="25"/>
        <v>45750539.50031043</v>
      </c>
      <c r="N91" s="184">
        <v>333520.751344569</v>
      </c>
      <c r="O91" s="32">
        <f t="shared" si="26"/>
        <v>46084060.251655</v>
      </c>
      <c r="P91" s="184">
        <v>-75432</v>
      </c>
      <c r="Q91" s="77">
        <f t="shared" si="27"/>
        <v>46008628.251655</v>
      </c>
      <c r="R91" s="184">
        <v>221977</v>
      </c>
      <c r="S91" s="77">
        <f t="shared" si="28"/>
        <v>46230605.251655</v>
      </c>
      <c r="T91" s="184">
        <v>1141808</v>
      </c>
      <c r="U91" s="77">
        <f t="shared" si="29"/>
        <v>47372413.251655</v>
      </c>
      <c r="V91" s="184">
        <v>1787256</v>
      </c>
      <c r="W91" s="221">
        <f t="shared" si="30"/>
        <v>49159669.251655</v>
      </c>
      <c r="X91" s="184">
        <v>3661611</v>
      </c>
      <c r="Y91" s="221">
        <f t="shared" si="31"/>
        <v>52821280.251655</v>
      </c>
      <c r="Z91" s="184">
        <v>1660190</v>
      </c>
      <c r="AA91" s="221">
        <f t="shared" si="32"/>
        <v>54481470.251655</v>
      </c>
      <c r="AB91" s="184">
        <v>1764556</v>
      </c>
      <c r="AC91" s="221">
        <f t="shared" si="36"/>
        <v>56246026.251655</v>
      </c>
      <c r="AD91" s="184">
        <v>4421739</v>
      </c>
      <c r="AE91" s="221">
        <f t="shared" si="36"/>
        <v>60667765.251655</v>
      </c>
      <c r="AF91" s="184">
        <v>2667513</v>
      </c>
      <c r="AG91" s="221">
        <f t="shared" si="33"/>
        <v>63335278.251655</v>
      </c>
      <c r="AH91" s="184">
        <v>1936143</v>
      </c>
      <c r="AI91" s="221">
        <f t="shared" si="34"/>
        <v>65271421.251655</v>
      </c>
      <c r="AJ91" s="184">
        <v>775780</v>
      </c>
      <c r="AK91" s="221">
        <f t="shared" si="35"/>
        <v>66047201.251655</v>
      </c>
    </row>
    <row r="92" spans="1:37" ht="14.25">
      <c r="A92" s="176">
        <v>883</v>
      </c>
      <c r="B92" s="10" t="s">
        <v>177</v>
      </c>
      <c r="C92" s="36">
        <v>36433</v>
      </c>
      <c r="D92" s="14">
        <f t="shared" si="21"/>
        <v>47891841.96482759</v>
      </c>
      <c r="E92" s="12">
        <v>7697754</v>
      </c>
      <c r="F92" s="26">
        <f t="shared" si="22"/>
        <v>55589595.96482759</v>
      </c>
      <c r="G92" s="48">
        <v>2491296</v>
      </c>
      <c r="H92" s="29">
        <f t="shared" si="23"/>
        <v>58080891.96482759</v>
      </c>
      <c r="I92" s="96">
        <v>812770</v>
      </c>
      <c r="J92" s="26">
        <f t="shared" si="24"/>
        <v>58893661.96482759</v>
      </c>
      <c r="K92" s="190">
        <v>9095536</v>
      </c>
      <c r="L92" s="184">
        <v>143912</v>
      </c>
      <c r="M92" s="32">
        <f t="shared" si="25"/>
        <v>68133109.9648276</v>
      </c>
      <c r="N92" s="184">
        <v>315863.9824835062</v>
      </c>
      <c r="O92" s="32">
        <f t="shared" si="26"/>
        <v>68448973.9473111</v>
      </c>
      <c r="P92" s="184">
        <v>725094</v>
      </c>
      <c r="Q92" s="77">
        <f t="shared" si="27"/>
        <v>69174067.9473111</v>
      </c>
      <c r="R92" s="184">
        <v>789390</v>
      </c>
      <c r="S92" s="77">
        <f t="shared" si="28"/>
        <v>69963457.9473111</v>
      </c>
      <c r="T92" s="184">
        <v>2106581</v>
      </c>
      <c r="U92" s="77">
        <f t="shared" si="29"/>
        <v>72070038.9473111</v>
      </c>
      <c r="V92" s="184">
        <v>2645969</v>
      </c>
      <c r="W92" s="221">
        <f t="shared" si="30"/>
        <v>74716007.9473111</v>
      </c>
      <c r="X92" s="184">
        <v>4541070</v>
      </c>
      <c r="Y92" s="221">
        <f t="shared" si="31"/>
        <v>79257077.9473111</v>
      </c>
      <c r="Z92" s="184">
        <v>2975299</v>
      </c>
      <c r="AA92" s="221">
        <f t="shared" si="32"/>
        <v>82232376.9473111</v>
      </c>
      <c r="AB92" s="184">
        <v>2939038</v>
      </c>
      <c r="AC92" s="221">
        <f t="shared" si="36"/>
        <v>85171414.9473111</v>
      </c>
      <c r="AD92" s="184">
        <v>8198236</v>
      </c>
      <c r="AE92" s="221">
        <f t="shared" si="36"/>
        <v>93369650.9473111</v>
      </c>
      <c r="AF92" s="184">
        <v>3220005</v>
      </c>
      <c r="AG92" s="221">
        <f t="shared" si="33"/>
        <v>96589655.9473111</v>
      </c>
      <c r="AH92" s="184">
        <v>2858286</v>
      </c>
      <c r="AI92" s="221">
        <f t="shared" si="34"/>
        <v>99447941.9473111</v>
      </c>
      <c r="AJ92" s="184">
        <v>1155065</v>
      </c>
      <c r="AK92" s="221">
        <f t="shared" si="35"/>
        <v>100603006.9473111</v>
      </c>
    </row>
    <row r="93" spans="1:37" ht="14.25">
      <c r="A93" s="176">
        <v>884</v>
      </c>
      <c r="B93" s="10" t="s">
        <v>179</v>
      </c>
      <c r="C93" s="36">
        <v>15592</v>
      </c>
      <c r="D93" s="14">
        <f t="shared" si="21"/>
        <v>20495967.938835446</v>
      </c>
      <c r="E93" s="12">
        <v>1236069</v>
      </c>
      <c r="F93" s="26">
        <f t="shared" si="22"/>
        <v>21732036.938835446</v>
      </c>
      <c r="G93" s="48">
        <v>332503</v>
      </c>
      <c r="H93" s="29">
        <f t="shared" si="23"/>
        <v>22064539.938835446</v>
      </c>
      <c r="I93" s="96">
        <v>263325</v>
      </c>
      <c r="J93" s="26">
        <f t="shared" si="24"/>
        <v>22327864.938835446</v>
      </c>
      <c r="K93" s="190">
        <v>2982107</v>
      </c>
      <c r="L93" s="184">
        <v>20624</v>
      </c>
      <c r="M93" s="32">
        <f t="shared" si="25"/>
        <v>25330595.938835446</v>
      </c>
      <c r="N93" s="184">
        <v>46057.083382725716</v>
      </c>
      <c r="O93" s="32">
        <f t="shared" si="26"/>
        <v>25376653.02221817</v>
      </c>
      <c r="P93" s="184">
        <v>342544</v>
      </c>
      <c r="Q93" s="77">
        <f t="shared" si="27"/>
        <v>25719197.02221817</v>
      </c>
      <c r="R93" s="184">
        <v>16289</v>
      </c>
      <c r="S93" s="77">
        <f t="shared" si="28"/>
        <v>25735486.02221817</v>
      </c>
      <c r="T93" s="184">
        <v>474256</v>
      </c>
      <c r="U93" s="77">
        <f t="shared" si="29"/>
        <v>26209742.02221817</v>
      </c>
      <c r="V93" s="184">
        <v>945043</v>
      </c>
      <c r="W93" s="221">
        <f t="shared" si="30"/>
        <v>27154785.02221817</v>
      </c>
      <c r="X93" s="184">
        <v>1911939</v>
      </c>
      <c r="Y93" s="221">
        <f t="shared" si="31"/>
        <v>29066724.02221817</v>
      </c>
      <c r="Z93" s="184">
        <v>482414</v>
      </c>
      <c r="AA93" s="221">
        <f t="shared" si="32"/>
        <v>29549138.02221817</v>
      </c>
      <c r="AB93" s="184">
        <v>905068</v>
      </c>
      <c r="AC93" s="221">
        <f t="shared" si="36"/>
        <v>30454206.02221817</v>
      </c>
      <c r="AD93" s="184">
        <v>3908203</v>
      </c>
      <c r="AE93" s="221">
        <f t="shared" si="36"/>
        <v>34362409.02221817</v>
      </c>
      <c r="AF93" s="184">
        <v>992295</v>
      </c>
      <c r="AG93" s="221">
        <f t="shared" si="33"/>
        <v>35354704.02221817</v>
      </c>
      <c r="AH93" s="184">
        <v>504145</v>
      </c>
      <c r="AI93" s="221">
        <f t="shared" si="34"/>
        <v>35858849.02221817</v>
      </c>
      <c r="AJ93" s="184">
        <v>192540</v>
      </c>
      <c r="AK93" s="221">
        <f t="shared" si="35"/>
        <v>36051389.02221817</v>
      </c>
    </row>
    <row r="94" spans="1:37" ht="14.25">
      <c r="A94" s="176">
        <v>885</v>
      </c>
      <c r="B94" s="10" t="s">
        <v>181</v>
      </c>
      <c r="C94" s="36">
        <v>10959</v>
      </c>
      <c r="D94" s="14">
        <f t="shared" si="21"/>
        <v>14405805.06937517</v>
      </c>
      <c r="E94" s="12">
        <v>11140027</v>
      </c>
      <c r="F94" s="26">
        <f t="shared" si="22"/>
        <v>25545832.069375172</v>
      </c>
      <c r="G94" s="48">
        <v>1458062</v>
      </c>
      <c r="H94" s="29">
        <f t="shared" si="23"/>
        <v>27003894.069375172</v>
      </c>
      <c r="I94" s="96">
        <v>322265</v>
      </c>
      <c r="J94" s="26">
        <f t="shared" si="24"/>
        <v>27326159.069375172</v>
      </c>
      <c r="K94" s="190">
        <v>6463525</v>
      </c>
      <c r="L94" s="184">
        <v>173063</v>
      </c>
      <c r="M94" s="32">
        <f t="shared" si="25"/>
        <v>33962747.06937517</v>
      </c>
      <c r="N94" s="184">
        <v>1698946.47465311</v>
      </c>
      <c r="O94" s="32">
        <f t="shared" si="26"/>
        <v>35661693.54402828</v>
      </c>
      <c r="P94" s="184">
        <v>1378943</v>
      </c>
      <c r="Q94" s="77">
        <f t="shared" si="27"/>
        <v>37040636.54402828</v>
      </c>
      <c r="R94" s="184">
        <v>-30443</v>
      </c>
      <c r="S94" s="77">
        <f t="shared" si="28"/>
        <v>37010193.54402828</v>
      </c>
      <c r="T94" s="184">
        <v>1500416</v>
      </c>
      <c r="U94" s="77">
        <f t="shared" si="29"/>
        <v>38510609.54402828</v>
      </c>
      <c r="V94" s="184">
        <v>2668013</v>
      </c>
      <c r="W94" s="221">
        <f t="shared" si="30"/>
        <v>41178622.54402828</v>
      </c>
      <c r="X94" s="184">
        <v>7549758</v>
      </c>
      <c r="Y94" s="221">
        <f t="shared" si="31"/>
        <v>48728380.54402828</v>
      </c>
      <c r="Z94" s="184">
        <v>1891879</v>
      </c>
      <c r="AA94" s="221">
        <f t="shared" si="32"/>
        <v>50620259.54402828</v>
      </c>
      <c r="AB94" s="184">
        <v>2594548</v>
      </c>
      <c r="AC94" s="221">
        <f t="shared" si="36"/>
        <v>53214807.54402828</v>
      </c>
      <c r="AD94" s="184">
        <v>7390366</v>
      </c>
      <c r="AE94" s="221">
        <f t="shared" si="36"/>
        <v>60605173.54402828</v>
      </c>
      <c r="AF94" s="184">
        <v>3011970.5</v>
      </c>
      <c r="AG94" s="221">
        <f t="shared" si="33"/>
        <v>63617144.04402828</v>
      </c>
      <c r="AH94" s="184">
        <v>2435380</v>
      </c>
      <c r="AI94" s="221">
        <f t="shared" si="34"/>
        <v>66052524.04402828</v>
      </c>
      <c r="AJ94" s="184">
        <v>972820</v>
      </c>
      <c r="AK94" s="221">
        <f t="shared" si="35"/>
        <v>67025344.04402828</v>
      </c>
    </row>
    <row r="95" spans="1:37" ht="14.25">
      <c r="A95" s="176">
        <v>980</v>
      </c>
      <c r="B95" s="10" t="s">
        <v>183</v>
      </c>
      <c r="C95" s="36">
        <v>57132</v>
      </c>
      <c r="D95" s="14">
        <f t="shared" si="21"/>
        <v>75101054.40492219</v>
      </c>
      <c r="E95" s="12">
        <v>15933940</v>
      </c>
      <c r="F95" s="26">
        <f t="shared" si="22"/>
        <v>91034994.40492219</v>
      </c>
      <c r="G95" s="48">
        <v>3479698</v>
      </c>
      <c r="H95" s="29">
        <f t="shared" si="23"/>
        <v>94514692.40492219</v>
      </c>
      <c r="I95" s="96">
        <v>3036478</v>
      </c>
      <c r="J95" s="26">
        <f t="shared" si="24"/>
        <v>97551170.40492219</v>
      </c>
      <c r="K95" s="190">
        <v>13627154</v>
      </c>
      <c r="L95" s="184">
        <v>374845</v>
      </c>
      <c r="M95" s="32">
        <f t="shared" si="25"/>
        <v>111553169.40492219</v>
      </c>
      <c r="N95" s="184">
        <v>3495157.574129164</v>
      </c>
      <c r="O95" s="32">
        <f t="shared" si="26"/>
        <v>115048326.97905135</v>
      </c>
      <c r="P95" s="184">
        <v>1872158</v>
      </c>
      <c r="Q95" s="77">
        <f t="shared" si="27"/>
        <v>116920484.97905135</v>
      </c>
      <c r="R95" s="184">
        <v>2973611</v>
      </c>
      <c r="S95" s="77">
        <f t="shared" si="28"/>
        <v>119894095.97905135</v>
      </c>
      <c r="T95" s="184">
        <v>3972013</v>
      </c>
      <c r="U95" s="77">
        <f t="shared" si="29"/>
        <v>123866108.97905135</v>
      </c>
      <c r="V95" s="184">
        <v>8191696</v>
      </c>
      <c r="W95" s="221">
        <f t="shared" si="30"/>
        <v>132057804.97905135</v>
      </c>
      <c r="X95" s="184">
        <v>12988500</v>
      </c>
      <c r="Y95" s="221">
        <f t="shared" si="31"/>
        <v>145046304.97905135</v>
      </c>
      <c r="Z95" s="184">
        <v>5705793</v>
      </c>
      <c r="AA95" s="221">
        <f t="shared" si="32"/>
        <v>150752097.97905135</v>
      </c>
      <c r="AB95" s="184">
        <v>8757379</v>
      </c>
      <c r="AC95" s="221">
        <f t="shared" si="36"/>
        <v>159509476.97905135</v>
      </c>
      <c r="AD95" s="184">
        <v>16019521</v>
      </c>
      <c r="AE95" s="221">
        <f t="shared" si="36"/>
        <v>175528997.97905135</v>
      </c>
      <c r="AF95" s="184">
        <v>8898958</v>
      </c>
      <c r="AG95" s="221">
        <f t="shared" si="33"/>
        <v>184427955.97905135</v>
      </c>
      <c r="AH95" s="184">
        <v>7990164</v>
      </c>
      <c r="AI95" s="221">
        <f t="shared" si="34"/>
        <v>192418119.97905135</v>
      </c>
      <c r="AJ95" s="184">
        <v>3277765</v>
      </c>
      <c r="AK95" s="221">
        <f t="shared" si="35"/>
        <v>195695884.97905135</v>
      </c>
    </row>
    <row r="96" spans="1:37" ht="14.25">
      <c r="A96" s="176">
        <v>1060</v>
      </c>
      <c r="B96" s="10" t="s">
        <v>185</v>
      </c>
      <c r="C96" s="36">
        <v>13243</v>
      </c>
      <c r="D96" s="14">
        <f t="shared" si="21"/>
        <v>17408164.66226256</v>
      </c>
      <c r="E96" s="12">
        <v>1960302</v>
      </c>
      <c r="F96" s="26">
        <f t="shared" si="22"/>
        <v>19368466.66226256</v>
      </c>
      <c r="G96" s="48">
        <v>392177</v>
      </c>
      <c r="H96" s="29">
        <f t="shared" si="23"/>
        <v>19760643.66226256</v>
      </c>
      <c r="I96" s="96">
        <v>299854</v>
      </c>
      <c r="J96" s="26">
        <f t="shared" si="24"/>
        <v>20060497.66226256</v>
      </c>
      <c r="K96" s="190">
        <v>-502873</v>
      </c>
      <c r="L96" s="184">
        <v>58459</v>
      </c>
      <c r="M96" s="32">
        <f t="shared" si="25"/>
        <v>19616083.66226256</v>
      </c>
      <c r="N96" s="184">
        <v>-273985.8617728688</v>
      </c>
      <c r="O96" s="32">
        <f t="shared" si="26"/>
        <v>19342097.80048969</v>
      </c>
      <c r="P96" s="184">
        <v>-329809</v>
      </c>
      <c r="Q96" s="77">
        <f t="shared" si="27"/>
        <v>19012288.80048969</v>
      </c>
      <c r="R96" s="184">
        <v>-900572</v>
      </c>
      <c r="S96" s="77">
        <f t="shared" si="28"/>
        <v>18111716.80048969</v>
      </c>
      <c r="T96" s="184">
        <v>115124</v>
      </c>
      <c r="U96" s="77">
        <f t="shared" si="29"/>
        <v>18226840.80048969</v>
      </c>
      <c r="V96" s="184">
        <v>46011</v>
      </c>
      <c r="W96" s="221">
        <f t="shared" si="30"/>
        <v>18272851.80048969</v>
      </c>
      <c r="X96" s="184">
        <v>1959756</v>
      </c>
      <c r="Y96" s="221">
        <f t="shared" si="31"/>
        <v>20232607.80048969</v>
      </c>
      <c r="Z96" s="184">
        <v>320451</v>
      </c>
      <c r="AA96" s="221">
        <f t="shared" si="32"/>
        <v>20553058.80048969</v>
      </c>
      <c r="AB96" s="184">
        <v>898853</v>
      </c>
      <c r="AC96" s="221">
        <f t="shared" si="36"/>
        <v>21451911.80048969</v>
      </c>
      <c r="AD96" s="184">
        <v>3383276</v>
      </c>
      <c r="AE96" s="221">
        <f t="shared" si="36"/>
        <v>24835187.80048969</v>
      </c>
      <c r="AF96" s="184">
        <v>524290</v>
      </c>
      <c r="AG96" s="221">
        <f t="shared" si="33"/>
        <v>25359477.80048969</v>
      </c>
      <c r="AH96" s="184">
        <v>84256</v>
      </c>
      <c r="AI96" s="221">
        <f t="shared" si="34"/>
        <v>25443733.80048969</v>
      </c>
      <c r="AJ96" s="184">
        <v>30234</v>
      </c>
      <c r="AK96" s="221">
        <f t="shared" si="35"/>
        <v>25473967.80048969</v>
      </c>
    </row>
    <row r="97" spans="1:37" ht="14.25">
      <c r="A97" s="176">
        <v>1080</v>
      </c>
      <c r="B97" s="10" t="s">
        <v>187</v>
      </c>
      <c r="C97" s="36">
        <v>62329</v>
      </c>
      <c r="D97" s="14">
        <f t="shared" si="21"/>
        <v>81932605.54513048</v>
      </c>
      <c r="E97" s="12">
        <v>12742655</v>
      </c>
      <c r="F97" s="26">
        <f t="shared" si="22"/>
        <v>94675260.54513048</v>
      </c>
      <c r="G97" s="48">
        <v>2850369</v>
      </c>
      <c r="H97" s="29">
        <f t="shared" si="23"/>
        <v>97525629.54513048</v>
      </c>
      <c r="I97" s="96">
        <v>2238722</v>
      </c>
      <c r="J97" s="26">
        <f t="shared" si="24"/>
        <v>99764351.54513048</v>
      </c>
      <c r="K97" s="184">
        <v>8235710</v>
      </c>
      <c r="L97" s="184">
        <v>187239</v>
      </c>
      <c r="M97" s="32">
        <f t="shared" si="25"/>
        <v>108187300.54513048</v>
      </c>
      <c r="N97" s="184">
        <v>680013.1645819545</v>
      </c>
      <c r="O97" s="32">
        <f t="shared" si="26"/>
        <v>108867313.70971243</v>
      </c>
      <c r="P97" s="184">
        <v>940475</v>
      </c>
      <c r="Q97" s="77">
        <f t="shared" si="27"/>
        <v>109807788.70971243</v>
      </c>
      <c r="R97" s="184">
        <v>871303</v>
      </c>
      <c r="S97" s="77">
        <f t="shared" si="28"/>
        <v>110679091.70971243</v>
      </c>
      <c r="T97" s="184">
        <v>2768550</v>
      </c>
      <c r="U97" s="77">
        <f t="shared" si="29"/>
        <v>113447641.70971243</v>
      </c>
      <c r="V97" s="184">
        <v>3610770</v>
      </c>
      <c r="W97" s="221">
        <f t="shared" si="30"/>
        <v>117058411.70971243</v>
      </c>
      <c r="X97" s="184">
        <v>6430097</v>
      </c>
      <c r="Y97" s="221">
        <f t="shared" si="31"/>
        <v>123488508.70971243</v>
      </c>
      <c r="Z97" s="184">
        <v>3707727</v>
      </c>
      <c r="AA97" s="221">
        <f t="shared" si="32"/>
        <v>127196235.70971243</v>
      </c>
      <c r="AB97" s="184">
        <v>5539924</v>
      </c>
      <c r="AC97" s="221">
        <f t="shared" si="36"/>
        <v>132736159.70971243</v>
      </c>
      <c r="AD97" s="184">
        <v>12329471</v>
      </c>
      <c r="AE97" s="221">
        <f t="shared" si="36"/>
        <v>145065630.70971245</v>
      </c>
      <c r="AF97" s="184">
        <v>6360484</v>
      </c>
      <c r="AG97" s="221">
        <f t="shared" si="33"/>
        <v>151426114.70971245</v>
      </c>
      <c r="AH97" s="184">
        <v>5529473</v>
      </c>
      <c r="AI97" s="221">
        <f t="shared" si="34"/>
        <v>156955587.70971245</v>
      </c>
      <c r="AJ97" s="184">
        <v>2260298</v>
      </c>
      <c r="AK97" s="221">
        <f t="shared" si="35"/>
        <v>159215885.70971245</v>
      </c>
    </row>
    <row r="98" spans="1:37" ht="14.25">
      <c r="A98" s="176">
        <v>1081</v>
      </c>
      <c r="B98" s="10" t="s">
        <v>189</v>
      </c>
      <c r="C98" s="36">
        <v>28479</v>
      </c>
      <c r="D98" s="14">
        <f t="shared" si="21"/>
        <v>37436164.11814358</v>
      </c>
      <c r="E98" s="12">
        <v>8226274</v>
      </c>
      <c r="F98" s="26">
        <f t="shared" si="22"/>
        <v>45662438.11814358</v>
      </c>
      <c r="G98" s="48">
        <v>1048046</v>
      </c>
      <c r="H98" s="29">
        <f t="shared" si="23"/>
        <v>46710484.11814358</v>
      </c>
      <c r="I98" s="96">
        <v>1357871</v>
      </c>
      <c r="J98" s="26">
        <f t="shared" si="24"/>
        <v>48068355.11814358</v>
      </c>
      <c r="K98" s="190">
        <v>5127929</v>
      </c>
      <c r="L98" s="184">
        <v>206047</v>
      </c>
      <c r="M98" s="32">
        <f t="shared" si="25"/>
        <v>53402331.11814358</v>
      </c>
      <c r="N98" s="184">
        <v>367098.140947707</v>
      </c>
      <c r="O98" s="32">
        <f t="shared" si="26"/>
        <v>53769429.25909129</v>
      </c>
      <c r="P98" s="184">
        <v>-286162</v>
      </c>
      <c r="Q98" s="77">
        <f t="shared" si="27"/>
        <v>53483267.25909129</v>
      </c>
      <c r="R98" s="184">
        <v>-887365</v>
      </c>
      <c r="S98" s="77">
        <f t="shared" si="28"/>
        <v>52595902.25909129</v>
      </c>
      <c r="T98" s="184">
        <v>980849</v>
      </c>
      <c r="U98" s="77">
        <f t="shared" si="29"/>
        <v>53576751.25909129</v>
      </c>
      <c r="V98" s="184">
        <v>1191599</v>
      </c>
      <c r="W98" s="221">
        <f t="shared" si="30"/>
        <v>54768350.25909129</v>
      </c>
      <c r="X98" s="184">
        <v>1962751</v>
      </c>
      <c r="Y98" s="221">
        <f t="shared" si="31"/>
        <v>56731101.25909129</v>
      </c>
      <c r="Z98" s="184">
        <v>1407324</v>
      </c>
      <c r="AA98" s="221">
        <f t="shared" si="32"/>
        <v>58138425.25909129</v>
      </c>
      <c r="AB98" s="184">
        <v>2233505</v>
      </c>
      <c r="AC98" s="221">
        <f t="shared" si="36"/>
        <v>60371930.25909129</v>
      </c>
      <c r="AD98" s="184">
        <v>7832211</v>
      </c>
      <c r="AE98" s="221">
        <f t="shared" si="36"/>
        <v>68204141.25909129</v>
      </c>
      <c r="AF98" s="184">
        <v>1959436</v>
      </c>
      <c r="AG98" s="221">
        <f t="shared" si="33"/>
        <v>70163577.25909129</v>
      </c>
      <c r="AH98" s="184">
        <v>1604301</v>
      </c>
      <c r="AI98" s="221">
        <f t="shared" si="34"/>
        <v>71767878.25909129</v>
      </c>
      <c r="AJ98" s="184">
        <v>629066</v>
      </c>
      <c r="AK98" s="221">
        <f t="shared" si="35"/>
        <v>72396944.25909129</v>
      </c>
    </row>
    <row r="99" spans="1:37" ht="14.25">
      <c r="A99" s="176">
        <v>1082</v>
      </c>
      <c r="B99" s="10" t="s">
        <v>191</v>
      </c>
      <c r="C99" s="36">
        <v>31066</v>
      </c>
      <c r="D99" s="14">
        <f t="shared" si="21"/>
        <v>40836822.72882645</v>
      </c>
      <c r="E99" s="12">
        <v>7767814</v>
      </c>
      <c r="F99" s="26">
        <f t="shared" si="22"/>
        <v>48604636.72882645</v>
      </c>
      <c r="G99" s="48">
        <v>806823</v>
      </c>
      <c r="H99" s="29">
        <f t="shared" si="23"/>
        <v>49411459.72882645</v>
      </c>
      <c r="I99" s="96">
        <v>542315</v>
      </c>
      <c r="J99" s="26">
        <f t="shared" si="24"/>
        <v>49953774.72882645</v>
      </c>
      <c r="K99" s="190">
        <v>4329822</v>
      </c>
      <c r="L99" s="184">
        <v>103800</v>
      </c>
      <c r="M99" s="32">
        <f t="shared" si="25"/>
        <v>54387396.72882645</v>
      </c>
      <c r="N99" s="184">
        <v>29969.3478942886</v>
      </c>
      <c r="O99" s="32">
        <f t="shared" si="26"/>
        <v>54417366.07672074</v>
      </c>
      <c r="P99" s="184">
        <v>467641</v>
      </c>
      <c r="Q99" s="77">
        <f t="shared" si="27"/>
        <v>54885007.07672074</v>
      </c>
      <c r="R99" s="184">
        <v>-67269</v>
      </c>
      <c r="S99" s="77">
        <f t="shared" si="28"/>
        <v>54817738.07672074</v>
      </c>
      <c r="T99" s="184">
        <v>1248382</v>
      </c>
      <c r="U99" s="77">
        <f t="shared" si="29"/>
        <v>56066120.07672074</v>
      </c>
      <c r="V99" s="184">
        <v>1377788</v>
      </c>
      <c r="W99" s="221">
        <f t="shared" si="30"/>
        <v>57443908.07672074</v>
      </c>
      <c r="X99" s="184">
        <v>4525885</v>
      </c>
      <c r="Y99" s="221">
        <f t="shared" si="31"/>
        <v>61969793.07672074</v>
      </c>
      <c r="Z99" s="184">
        <v>1719692</v>
      </c>
      <c r="AA99" s="221">
        <f t="shared" si="32"/>
        <v>63689485.07672074</v>
      </c>
      <c r="AB99" s="184">
        <v>2170113</v>
      </c>
      <c r="AC99" s="221">
        <f t="shared" si="36"/>
        <v>65859598.07672074</v>
      </c>
      <c r="AD99" s="184">
        <v>6719469</v>
      </c>
      <c r="AE99" s="221">
        <f t="shared" si="36"/>
        <v>72579067.07672074</v>
      </c>
      <c r="AF99" s="184">
        <v>2661461</v>
      </c>
      <c r="AG99" s="221">
        <f t="shared" si="33"/>
        <v>75240528.07672074</v>
      </c>
      <c r="AH99" s="184">
        <v>2228008</v>
      </c>
      <c r="AI99" s="221">
        <f t="shared" si="34"/>
        <v>77468536.07672074</v>
      </c>
      <c r="AJ99" s="184">
        <v>901860</v>
      </c>
      <c r="AK99" s="221">
        <f t="shared" si="35"/>
        <v>78370396.07672074</v>
      </c>
    </row>
    <row r="100" spans="1:37" ht="14.25">
      <c r="A100" s="176">
        <v>1083</v>
      </c>
      <c r="B100" s="10" t="s">
        <v>193</v>
      </c>
      <c r="C100" s="36">
        <v>16820</v>
      </c>
      <c r="D100" s="14">
        <f t="shared" si="21"/>
        <v>22110196.301386107</v>
      </c>
      <c r="E100" s="12">
        <v>5704537</v>
      </c>
      <c r="F100" s="26">
        <f t="shared" si="22"/>
        <v>27814733.301386107</v>
      </c>
      <c r="G100" s="48">
        <v>2069897</v>
      </c>
      <c r="H100" s="29">
        <f t="shared" si="23"/>
        <v>29884630.301386107</v>
      </c>
      <c r="I100" s="96">
        <v>-102560</v>
      </c>
      <c r="J100" s="26">
        <f t="shared" si="24"/>
        <v>29782070.301386107</v>
      </c>
      <c r="K100" s="190">
        <v>5145774</v>
      </c>
      <c r="L100" s="184">
        <v>140924</v>
      </c>
      <c r="M100" s="32">
        <f t="shared" si="25"/>
        <v>35068768.3013861</v>
      </c>
      <c r="N100" s="184">
        <v>991327.2492622733</v>
      </c>
      <c r="O100" s="32">
        <f t="shared" si="26"/>
        <v>36060095.55064838</v>
      </c>
      <c r="P100" s="184">
        <v>710203</v>
      </c>
      <c r="Q100" s="77">
        <f t="shared" si="27"/>
        <v>36770298.55064838</v>
      </c>
      <c r="R100" s="184">
        <v>-416684</v>
      </c>
      <c r="S100" s="77">
        <f t="shared" si="28"/>
        <v>36353614.55064838</v>
      </c>
      <c r="T100" s="184">
        <v>817899</v>
      </c>
      <c r="U100" s="77">
        <f t="shared" si="29"/>
        <v>37171513.55064838</v>
      </c>
      <c r="V100" s="184">
        <v>848855</v>
      </c>
      <c r="W100" s="221">
        <f t="shared" si="30"/>
        <v>38020368.55064838</v>
      </c>
      <c r="X100" s="184">
        <v>3477888</v>
      </c>
      <c r="Y100" s="221">
        <f t="shared" si="31"/>
        <v>41498256.55064838</v>
      </c>
      <c r="Z100" s="184">
        <v>1231702</v>
      </c>
      <c r="AA100" s="221">
        <f t="shared" si="32"/>
        <v>42729958.55064838</v>
      </c>
      <c r="AB100" s="184">
        <v>1742762</v>
      </c>
      <c r="AC100" s="221">
        <f t="shared" si="36"/>
        <v>44472720.55064838</v>
      </c>
      <c r="AD100" s="184">
        <v>6010517</v>
      </c>
      <c r="AE100" s="221">
        <f t="shared" si="36"/>
        <v>50483237.55064838</v>
      </c>
      <c r="AF100" s="184">
        <v>1817660</v>
      </c>
      <c r="AG100" s="221">
        <f t="shared" si="33"/>
        <v>52300897.55064838</v>
      </c>
      <c r="AH100" s="184">
        <v>1612169</v>
      </c>
      <c r="AI100" s="221">
        <f t="shared" si="34"/>
        <v>53913066.55064838</v>
      </c>
      <c r="AJ100" s="184">
        <v>638816</v>
      </c>
      <c r="AK100" s="221">
        <f t="shared" si="35"/>
        <v>54551882.55064838</v>
      </c>
    </row>
    <row r="101" spans="1:37" ht="14.25">
      <c r="A101" s="176">
        <v>1214</v>
      </c>
      <c r="B101" s="10" t="s">
        <v>195</v>
      </c>
      <c r="C101" s="36">
        <v>13142</v>
      </c>
      <c r="D101" s="14">
        <f t="shared" si="21"/>
        <v>17275398.3229974</v>
      </c>
      <c r="E101" s="12">
        <v>3860523</v>
      </c>
      <c r="F101" s="26">
        <f t="shared" si="22"/>
        <v>21135921.3229974</v>
      </c>
      <c r="G101" s="48">
        <v>247514</v>
      </c>
      <c r="H101" s="29">
        <f t="shared" si="23"/>
        <v>21383435.3229974</v>
      </c>
      <c r="I101" s="96">
        <v>567415</v>
      </c>
      <c r="J101" s="26">
        <f t="shared" si="24"/>
        <v>21950850.3229974</v>
      </c>
      <c r="K101" s="190">
        <v>2639277</v>
      </c>
      <c r="L101" s="184">
        <v>49985</v>
      </c>
      <c r="M101" s="32">
        <f t="shared" si="25"/>
        <v>24640112.3229974</v>
      </c>
      <c r="N101" s="184">
        <v>319817.6237696111</v>
      </c>
      <c r="O101" s="32">
        <f t="shared" si="26"/>
        <v>24959929.94676701</v>
      </c>
      <c r="P101" s="184">
        <v>587986</v>
      </c>
      <c r="Q101" s="77">
        <f t="shared" si="27"/>
        <v>25547915.94676701</v>
      </c>
      <c r="R101" s="184">
        <v>-1050828</v>
      </c>
      <c r="S101" s="77">
        <f t="shared" si="28"/>
        <v>24497087.94676701</v>
      </c>
      <c r="T101" s="184">
        <v>539897</v>
      </c>
      <c r="U101" s="77">
        <f t="shared" si="29"/>
        <v>25036984.94676701</v>
      </c>
      <c r="V101" s="184">
        <v>802691</v>
      </c>
      <c r="W101" s="221">
        <f t="shared" si="30"/>
        <v>25839675.94676701</v>
      </c>
      <c r="X101" s="184">
        <v>2724662</v>
      </c>
      <c r="Y101" s="221">
        <f t="shared" si="31"/>
        <v>28564337.94676701</v>
      </c>
      <c r="Z101" s="184">
        <v>793874</v>
      </c>
      <c r="AA101" s="221">
        <f t="shared" si="32"/>
        <v>29358211.94676701</v>
      </c>
      <c r="AB101" s="184">
        <v>693919</v>
      </c>
      <c r="AC101" s="221">
        <f t="shared" si="36"/>
        <v>30052130.94676701</v>
      </c>
      <c r="AD101" s="184">
        <v>4259427</v>
      </c>
      <c r="AE101" s="221">
        <f t="shared" si="36"/>
        <v>34311557.94676701</v>
      </c>
      <c r="AF101" s="184">
        <v>1090809</v>
      </c>
      <c r="AG101" s="221">
        <f t="shared" si="33"/>
        <v>35402366.94676701</v>
      </c>
      <c r="AH101" s="184">
        <v>867625</v>
      </c>
      <c r="AI101" s="221">
        <f t="shared" si="34"/>
        <v>36269991.94676701</v>
      </c>
      <c r="AJ101" s="184">
        <v>337541</v>
      </c>
      <c r="AK101" s="221">
        <f t="shared" si="35"/>
        <v>36607532.94676701</v>
      </c>
    </row>
    <row r="102" spans="1:37" ht="14.25">
      <c r="A102" s="176">
        <v>1230</v>
      </c>
      <c r="B102" s="10" t="s">
        <v>197</v>
      </c>
      <c r="C102" s="36">
        <v>21093</v>
      </c>
      <c r="D102" s="14">
        <f t="shared" si="21"/>
        <v>27727132.615049772</v>
      </c>
      <c r="E102" s="12">
        <v>2889174</v>
      </c>
      <c r="F102" s="26">
        <f t="shared" si="22"/>
        <v>30616306.615049772</v>
      </c>
      <c r="G102" s="48">
        <v>397493</v>
      </c>
      <c r="H102" s="29">
        <f t="shared" si="23"/>
        <v>31013799.615049772</v>
      </c>
      <c r="I102" s="96">
        <v>991739</v>
      </c>
      <c r="J102" s="26">
        <f t="shared" si="24"/>
        <v>32005538.615049772</v>
      </c>
      <c r="K102" s="190">
        <v>2318650</v>
      </c>
      <c r="L102" s="184">
        <v>25800</v>
      </c>
      <c r="M102" s="32">
        <f t="shared" si="25"/>
        <v>34349988.61504977</v>
      </c>
      <c r="N102" s="184">
        <v>1551647.5292324126</v>
      </c>
      <c r="O102" s="32">
        <f t="shared" si="26"/>
        <v>35901636.144282185</v>
      </c>
      <c r="P102" s="184">
        <v>497298</v>
      </c>
      <c r="Q102" s="77">
        <f t="shared" si="27"/>
        <v>36398934.144282185</v>
      </c>
      <c r="R102" s="184">
        <v>1063711</v>
      </c>
      <c r="S102" s="77">
        <f t="shared" si="28"/>
        <v>37462645.144282185</v>
      </c>
      <c r="T102" s="184">
        <v>1361397</v>
      </c>
      <c r="U102" s="77">
        <f t="shared" si="29"/>
        <v>38824042.144282185</v>
      </c>
      <c r="V102" s="184">
        <v>2109794</v>
      </c>
      <c r="W102" s="221">
        <f t="shared" si="30"/>
        <v>40933836.144282185</v>
      </c>
      <c r="X102" s="184">
        <v>1274790</v>
      </c>
      <c r="Y102" s="221">
        <f t="shared" si="31"/>
        <v>42208626.144282185</v>
      </c>
      <c r="Z102" s="184">
        <v>1751513</v>
      </c>
      <c r="AA102" s="221">
        <f t="shared" si="32"/>
        <v>43960139.144282185</v>
      </c>
      <c r="AB102" s="184">
        <v>1936838</v>
      </c>
      <c r="AC102" s="221">
        <f t="shared" si="36"/>
        <v>45896977.144282185</v>
      </c>
      <c r="AD102" s="184">
        <v>1695351</v>
      </c>
      <c r="AE102" s="221">
        <f t="shared" si="36"/>
        <v>47592328.144282185</v>
      </c>
      <c r="AF102" s="184">
        <v>2690569</v>
      </c>
      <c r="AG102" s="221">
        <f t="shared" si="33"/>
        <v>50282897.144282185</v>
      </c>
      <c r="AH102" s="184">
        <v>2797404</v>
      </c>
      <c r="AI102" s="221">
        <f t="shared" si="34"/>
        <v>53080301.144282185</v>
      </c>
      <c r="AJ102" s="184">
        <v>1183657</v>
      </c>
      <c r="AK102" s="221">
        <f t="shared" si="35"/>
        <v>54263958.144282185</v>
      </c>
    </row>
    <row r="103" spans="1:37" ht="14.25">
      <c r="A103" s="176">
        <v>1231</v>
      </c>
      <c r="B103" s="10" t="s">
        <v>199</v>
      </c>
      <c r="C103" s="36">
        <v>15858</v>
      </c>
      <c r="D103" s="14">
        <f t="shared" si="21"/>
        <v>20845629.782840718</v>
      </c>
      <c r="E103" s="12">
        <v>1585844</v>
      </c>
      <c r="F103" s="26">
        <f t="shared" si="22"/>
        <v>22431473.782840718</v>
      </c>
      <c r="G103" s="48">
        <v>154592</v>
      </c>
      <c r="H103" s="29">
        <f t="shared" si="23"/>
        <v>22586065.782840718</v>
      </c>
      <c r="I103" s="96">
        <v>386582</v>
      </c>
      <c r="J103" s="26">
        <f t="shared" si="24"/>
        <v>22972647.782840718</v>
      </c>
      <c r="K103" s="190">
        <v>1412580</v>
      </c>
      <c r="L103" s="184">
        <v>15732</v>
      </c>
      <c r="M103" s="32">
        <f t="shared" si="25"/>
        <v>24400959.782840718</v>
      </c>
      <c r="N103" s="184">
        <v>169461.08185500652</v>
      </c>
      <c r="O103" s="32">
        <f t="shared" si="26"/>
        <v>24570420.864695724</v>
      </c>
      <c r="P103" s="184">
        <v>192360</v>
      </c>
      <c r="Q103" s="77">
        <f t="shared" si="27"/>
        <v>24762780.864695724</v>
      </c>
      <c r="R103" s="184">
        <v>432839</v>
      </c>
      <c r="S103" s="77">
        <f t="shared" si="28"/>
        <v>25195619.864695724</v>
      </c>
      <c r="T103" s="184">
        <v>567426</v>
      </c>
      <c r="U103" s="77">
        <f t="shared" si="29"/>
        <v>25763045.864695724</v>
      </c>
      <c r="V103" s="184">
        <v>1106796</v>
      </c>
      <c r="W103" s="221">
        <f t="shared" si="30"/>
        <v>26869841.864695724</v>
      </c>
      <c r="X103" s="184">
        <v>912369</v>
      </c>
      <c r="Y103" s="221">
        <f t="shared" si="31"/>
        <v>27782210.864695724</v>
      </c>
      <c r="Z103" s="184">
        <v>859405</v>
      </c>
      <c r="AA103" s="221">
        <f t="shared" si="32"/>
        <v>28641615.864695724</v>
      </c>
      <c r="AB103" s="184">
        <v>1077630</v>
      </c>
      <c r="AC103" s="221">
        <f t="shared" si="36"/>
        <v>29719245.864695724</v>
      </c>
      <c r="AD103" s="184">
        <v>1206202</v>
      </c>
      <c r="AE103" s="221">
        <f t="shared" si="36"/>
        <v>30925447.864695724</v>
      </c>
      <c r="AF103" s="184">
        <v>1506468</v>
      </c>
      <c r="AG103" s="221">
        <f t="shared" si="33"/>
        <v>32431915.864695724</v>
      </c>
      <c r="AH103" s="184">
        <v>1556901</v>
      </c>
      <c r="AI103" s="221">
        <f t="shared" si="34"/>
        <v>33988816.86469573</v>
      </c>
      <c r="AJ103" s="184">
        <v>658955</v>
      </c>
      <c r="AK103" s="221">
        <f t="shared" si="35"/>
        <v>34647771.86469573</v>
      </c>
    </row>
    <row r="104" spans="1:37" ht="14.25">
      <c r="A104" s="176">
        <v>1233</v>
      </c>
      <c r="B104" s="10" t="s">
        <v>201</v>
      </c>
      <c r="C104" s="36">
        <v>32575</v>
      </c>
      <c r="D104" s="14">
        <f t="shared" si="21"/>
        <v>42820430.70854057</v>
      </c>
      <c r="E104" s="12">
        <v>4882766</v>
      </c>
      <c r="F104" s="26">
        <f t="shared" si="22"/>
        <v>47703196.70854057</v>
      </c>
      <c r="G104" s="48">
        <v>758722</v>
      </c>
      <c r="H104" s="29">
        <f t="shared" si="23"/>
        <v>48461918.70854057</v>
      </c>
      <c r="I104" s="96">
        <v>1662775</v>
      </c>
      <c r="J104" s="26">
        <f t="shared" si="24"/>
        <v>50124693.70854057</v>
      </c>
      <c r="K104" s="190">
        <v>4712160</v>
      </c>
      <c r="L104" s="184">
        <v>115224</v>
      </c>
      <c r="M104" s="32">
        <f t="shared" si="25"/>
        <v>54952077.70854057</v>
      </c>
      <c r="N104" s="184">
        <v>3334000.1926110983</v>
      </c>
      <c r="O104" s="32">
        <f t="shared" si="26"/>
        <v>58286077.90115167</v>
      </c>
      <c r="P104" s="184">
        <v>837667</v>
      </c>
      <c r="Q104" s="77">
        <f t="shared" si="27"/>
        <v>59123744.90115167</v>
      </c>
      <c r="R104" s="184">
        <v>2364613</v>
      </c>
      <c r="S104" s="77">
        <f t="shared" si="28"/>
        <v>61488357.90115167</v>
      </c>
      <c r="T104" s="184">
        <v>2230264</v>
      </c>
      <c r="U104" s="77">
        <f t="shared" si="29"/>
        <v>63718621.90115167</v>
      </c>
      <c r="V104" s="184">
        <v>4052307</v>
      </c>
      <c r="W104" s="221">
        <f t="shared" si="30"/>
        <v>67770928.90115167</v>
      </c>
      <c r="X104" s="184">
        <v>1975611</v>
      </c>
      <c r="Y104" s="221">
        <f t="shared" si="31"/>
        <v>69746539.90115167</v>
      </c>
      <c r="Z104" s="184">
        <v>3246650</v>
      </c>
      <c r="AA104" s="221">
        <f t="shared" si="32"/>
        <v>72993189.90115167</v>
      </c>
      <c r="AB104" s="184">
        <v>3616738</v>
      </c>
      <c r="AC104" s="221">
        <f t="shared" si="36"/>
        <v>76609927.90115167</v>
      </c>
      <c r="AD104" s="184">
        <v>2580921</v>
      </c>
      <c r="AE104" s="221">
        <f t="shared" si="36"/>
        <v>79190848.90115167</v>
      </c>
      <c r="AF104" s="184">
        <v>5049696</v>
      </c>
      <c r="AG104" s="221">
        <f t="shared" si="33"/>
        <v>84240544.90115167</v>
      </c>
      <c r="AH104" s="184">
        <v>5451050</v>
      </c>
      <c r="AI104" s="221">
        <f t="shared" si="34"/>
        <v>89691594.90115167</v>
      </c>
      <c r="AJ104" s="184">
        <v>2307547</v>
      </c>
      <c r="AK104" s="221">
        <f t="shared" si="35"/>
        <v>91999141.90115167</v>
      </c>
    </row>
    <row r="105" spans="1:37" ht="14.25">
      <c r="A105" s="176">
        <v>1256</v>
      </c>
      <c r="B105" s="10" t="s">
        <v>203</v>
      </c>
      <c r="C105" s="36">
        <v>13859</v>
      </c>
      <c r="D105" s="14">
        <f t="shared" si="21"/>
        <v>18217907.87995898</v>
      </c>
      <c r="E105" s="12">
        <v>2323406</v>
      </c>
      <c r="F105" s="26">
        <f t="shared" si="22"/>
        <v>20541313.87995898</v>
      </c>
      <c r="G105" s="48">
        <v>112913</v>
      </c>
      <c r="H105" s="29">
        <f t="shared" si="23"/>
        <v>20654226.87995898</v>
      </c>
      <c r="I105" s="96">
        <v>138393</v>
      </c>
      <c r="J105" s="26">
        <f t="shared" si="24"/>
        <v>20792619.87995898</v>
      </c>
      <c r="K105" s="190">
        <v>1528274</v>
      </c>
      <c r="L105" s="184">
        <v>52566</v>
      </c>
      <c r="M105" s="32">
        <f t="shared" si="25"/>
        <v>22373459.87995898</v>
      </c>
      <c r="N105" s="184">
        <v>-130325.65478442982</v>
      </c>
      <c r="O105" s="32">
        <f t="shared" si="26"/>
        <v>22243134.22517455</v>
      </c>
      <c r="P105" s="184">
        <v>-253177</v>
      </c>
      <c r="Q105" s="77">
        <f t="shared" si="27"/>
        <v>21989957.22517455</v>
      </c>
      <c r="R105" s="184">
        <v>36381</v>
      </c>
      <c r="S105" s="77">
        <f t="shared" si="28"/>
        <v>22026338.22517455</v>
      </c>
      <c r="T105" s="184">
        <v>126445</v>
      </c>
      <c r="U105" s="77">
        <f t="shared" si="29"/>
        <v>22152783.22517455</v>
      </c>
      <c r="V105" s="184">
        <v>305144</v>
      </c>
      <c r="W105" s="221">
        <f t="shared" si="30"/>
        <v>22457927.22517455</v>
      </c>
      <c r="X105" s="184">
        <v>1896804</v>
      </c>
      <c r="Y105" s="221">
        <f t="shared" si="31"/>
        <v>24354731.22517455</v>
      </c>
      <c r="Z105" s="184">
        <v>597482</v>
      </c>
      <c r="AA105" s="221">
        <f t="shared" si="32"/>
        <v>24952213.22517455</v>
      </c>
      <c r="AB105" s="184">
        <v>784453</v>
      </c>
      <c r="AC105" s="221">
        <f t="shared" si="36"/>
        <v>25736666.22517455</v>
      </c>
      <c r="AD105" s="184">
        <v>4756493</v>
      </c>
      <c r="AE105" s="221">
        <f t="shared" si="36"/>
        <v>30493159.22517455</v>
      </c>
      <c r="AF105" s="184">
        <v>301604</v>
      </c>
      <c r="AG105" s="221">
        <f t="shared" si="33"/>
        <v>30794763.22517455</v>
      </c>
      <c r="AH105" s="184">
        <v>114349</v>
      </c>
      <c r="AI105" s="221">
        <f t="shared" si="34"/>
        <v>30909112.22517455</v>
      </c>
      <c r="AJ105" s="184">
        <v>42583</v>
      </c>
      <c r="AK105" s="221">
        <f t="shared" si="35"/>
        <v>30951695.22517455</v>
      </c>
    </row>
    <row r="106" spans="1:37" ht="14.25">
      <c r="A106" s="176">
        <v>1257</v>
      </c>
      <c r="B106" s="10" t="s">
        <v>205</v>
      </c>
      <c r="C106" s="36">
        <v>9572</v>
      </c>
      <c r="D106" s="14">
        <f t="shared" si="21"/>
        <v>12582568.31134767</v>
      </c>
      <c r="E106" s="12">
        <v>3600217</v>
      </c>
      <c r="F106" s="26">
        <f t="shared" si="22"/>
        <v>16182785.31134767</v>
      </c>
      <c r="G106" s="48">
        <v>335360</v>
      </c>
      <c r="H106" s="29">
        <f t="shared" si="23"/>
        <v>16518145.31134767</v>
      </c>
      <c r="I106" s="96">
        <v>591819</v>
      </c>
      <c r="J106" s="26">
        <f t="shared" si="24"/>
        <v>17109964.31134767</v>
      </c>
      <c r="K106" s="190">
        <v>944216</v>
      </c>
      <c r="L106" s="184">
        <v>127801</v>
      </c>
      <c r="M106" s="32">
        <f t="shared" si="25"/>
        <v>18181981.31134767</v>
      </c>
      <c r="N106" s="184">
        <v>-6063.303095214069</v>
      </c>
      <c r="O106" s="32">
        <f t="shared" si="26"/>
        <v>18175918.008252457</v>
      </c>
      <c r="P106" s="184">
        <v>-4853</v>
      </c>
      <c r="Q106" s="77">
        <f t="shared" si="27"/>
        <v>18171065.008252457</v>
      </c>
      <c r="R106" s="184">
        <v>-223921</v>
      </c>
      <c r="S106" s="77">
        <f t="shared" si="28"/>
        <v>17947144.008252457</v>
      </c>
      <c r="T106" s="184">
        <v>279297</v>
      </c>
      <c r="U106" s="77">
        <f t="shared" si="29"/>
        <v>18226441.008252457</v>
      </c>
      <c r="V106" s="184">
        <v>110384</v>
      </c>
      <c r="W106" s="221">
        <f t="shared" si="30"/>
        <v>18336825.008252457</v>
      </c>
      <c r="X106" s="184">
        <v>711800</v>
      </c>
      <c r="Y106" s="221">
        <f t="shared" si="31"/>
        <v>19048625.008252457</v>
      </c>
      <c r="Z106" s="184">
        <v>768054</v>
      </c>
      <c r="AA106" s="221">
        <f t="shared" si="32"/>
        <v>19816679.008252457</v>
      </c>
      <c r="AB106" s="184">
        <v>1249613</v>
      </c>
      <c r="AC106" s="221">
        <f t="shared" si="36"/>
        <v>21066292.008252457</v>
      </c>
      <c r="AD106" s="184">
        <v>3372768</v>
      </c>
      <c r="AE106" s="221">
        <f t="shared" si="36"/>
        <v>24439060.008252457</v>
      </c>
      <c r="AF106" s="184">
        <v>505256</v>
      </c>
      <c r="AG106" s="221">
        <f t="shared" si="33"/>
        <v>24944316.008252457</v>
      </c>
      <c r="AH106" s="184">
        <v>279882</v>
      </c>
      <c r="AI106" s="221">
        <f t="shared" si="34"/>
        <v>25224198.008252457</v>
      </c>
      <c r="AJ106" s="184">
        <v>104318</v>
      </c>
      <c r="AK106" s="221">
        <f t="shared" si="35"/>
        <v>25328516.008252457</v>
      </c>
    </row>
    <row r="107" spans="1:37" ht="14.25">
      <c r="A107" s="176">
        <v>1260</v>
      </c>
      <c r="B107" s="10" t="s">
        <v>207</v>
      </c>
      <c r="C107" s="36">
        <v>14442</v>
      </c>
      <c r="D107" s="14">
        <f t="shared" si="21"/>
        <v>18984271.996707384</v>
      </c>
      <c r="E107" s="12">
        <v>5712694</v>
      </c>
      <c r="F107" s="26">
        <f t="shared" si="22"/>
        <v>24696965.996707384</v>
      </c>
      <c r="G107" s="48">
        <v>225694</v>
      </c>
      <c r="H107" s="29">
        <f t="shared" si="23"/>
        <v>24922659.996707384</v>
      </c>
      <c r="I107" s="96">
        <v>417297</v>
      </c>
      <c r="J107" s="26">
        <f t="shared" si="24"/>
        <v>25339956.996707384</v>
      </c>
      <c r="K107" s="190">
        <v>1467053</v>
      </c>
      <c r="L107" s="184">
        <v>61807</v>
      </c>
      <c r="M107" s="32">
        <f t="shared" si="25"/>
        <v>26868816.996707384</v>
      </c>
      <c r="N107" s="184">
        <v>122861.25540105999</v>
      </c>
      <c r="O107" s="32">
        <f t="shared" si="26"/>
        <v>26991678.252108444</v>
      </c>
      <c r="P107" s="184">
        <v>116698</v>
      </c>
      <c r="Q107" s="77">
        <f t="shared" si="27"/>
        <v>27108376.252108444</v>
      </c>
      <c r="R107" s="184">
        <v>-297617</v>
      </c>
      <c r="S107" s="77">
        <f t="shared" si="28"/>
        <v>26810759.252108444</v>
      </c>
      <c r="T107" s="184">
        <v>534254</v>
      </c>
      <c r="U107" s="77">
        <f t="shared" si="29"/>
        <v>27345013.252108444</v>
      </c>
      <c r="V107" s="184">
        <v>591876</v>
      </c>
      <c r="W107" s="221">
        <f t="shared" si="30"/>
        <v>27936889.252108444</v>
      </c>
      <c r="X107" s="184">
        <v>2069130</v>
      </c>
      <c r="Y107" s="221">
        <f t="shared" si="31"/>
        <v>30006019.252108444</v>
      </c>
      <c r="Z107" s="184">
        <v>1042530</v>
      </c>
      <c r="AA107" s="221">
        <f t="shared" si="32"/>
        <v>31048549.252108444</v>
      </c>
      <c r="AB107" s="184">
        <v>718068</v>
      </c>
      <c r="AC107" s="221">
        <f t="shared" si="36"/>
        <v>31766617.252108444</v>
      </c>
      <c r="AD107" s="184">
        <v>4028831</v>
      </c>
      <c r="AE107" s="221">
        <f t="shared" si="36"/>
        <v>35795448.25210844</v>
      </c>
      <c r="AF107" s="184">
        <v>1022715</v>
      </c>
      <c r="AG107" s="221">
        <f t="shared" si="33"/>
        <v>36818163.25210844</v>
      </c>
      <c r="AH107" s="184">
        <v>894399</v>
      </c>
      <c r="AI107" s="221">
        <f t="shared" si="34"/>
        <v>37712562.25210844</v>
      </c>
      <c r="AJ107" s="184">
        <v>354434</v>
      </c>
      <c r="AK107" s="221">
        <f t="shared" si="35"/>
        <v>38066996.25210844</v>
      </c>
    </row>
    <row r="108" spans="1:37" ht="14.25">
      <c r="A108" s="176">
        <v>1261</v>
      </c>
      <c r="B108" s="10" t="s">
        <v>209</v>
      </c>
      <c r="C108" s="36">
        <v>27706</v>
      </c>
      <c r="D108" s="14">
        <f t="shared" si="21"/>
        <v>36420041.54139141</v>
      </c>
      <c r="E108" s="12">
        <v>4747953</v>
      </c>
      <c r="F108" s="26">
        <f t="shared" si="22"/>
        <v>41167994.54139141</v>
      </c>
      <c r="G108" s="48">
        <v>1040291</v>
      </c>
      <c r="H108" s="29">
        <f t="shared" si="23"/>
        <v>42208285.54139141</v>
      </c>
      <c r="I108" s="96">
        <v>1651544</v>
      </c>
      <c r="J108" s="26">
        <f t="shared" si="24"/>
        <v>43859829.54139141</v>
      </c>
      <c r="K108" s="190">
        <v>4070525</v>
      </c>
      <c r="L108" s="184">
        <v>78471</v>
      </c>
      <c r="M108" s="32">
        <f t="shared" si="25"/>
        <v>48008825.54139141</v>
      </c>
      <c r="N108" s="184">
        <v>1907858.9461391568</v>
      </c>
      <c r="O108" s="32">
        <f t="shared" si="26"/>
        <v>49916684.48753057</v>
      </c>
      <c r="P108" s="184">
        <v>890782</v>
      </c>
      <c r="Q108" s="77">
        <f t="shared" si="27"/>
        <v>50807466.48753057</v>
      </c>
      <c r="R108" s="184">
        <v>1128921</v>
      </c>
      <c r="S108" s="77">
        <f t="shared" si="28"/>
        <v>51936387.48753057</v>
      </c>
      <c r="T108" s="184">
        <v>2114256</v>
      </c>
      <c r="U108" s="77">
        <f t="shared" si="29"/>
        <v>54050643.48753057</v>
      </c>
      <c r="V108" s="184">
        <v>2709876</v>
      </c>
      <c r="W108" s="221">
        <f t="shared" si="30"/>
        <v>56760519.48753057</v>
      </c>
      <c r="X108" s="184">
        <v>2782683</v>
      </c>
      <c r="Y108" s="221">
        <f t="shared" si="31"/>
        <v>59543202.48753057</v>
      </c>
      <c r="Z108" s="184">
        <v>2394714</v>
      </c>
      <c r="AA108" s="221">
        <f t="shared" si="32"/>
        <v>61937916.48753057</v>
      </c>
      <c r="AB108" s="184">
        <v>2597547</v>
      </c>
      <c r="AC108" s="221">
        <f t="shared" si="36"/>
        <v>64535463.48753057</v>
      </c>
      <c r="AD108" s="184">
        <v>4467851</v>
      </c>
      <c r="AE108" s="221">
        <f t="shared" si="36"/>
        <v>69003314.48753056</v>
      </c>
      <c r="AF108" s="184">
        <v>3522310</v>
      </c>
      <c r="AG108" s="221">
        <f t="shared" si="33"/>
        <v>72525624.48753056</v>
      </c>
      <c r="AH108" s="184">
        <v>3657947</v>
      </c>
      <c r="AI108" s="221">
        <f t="shared" si="34"/>
        <v>76183571.48753056</v>
      </c>
      <c r="AJ108" s="184">
        <v>1519895</v>
      </c>
      <c r="AK108" s="221">
        <f t="shared" si="35"/>
        <v>77703466.48753056</v>
      </c>
    </row>
    <row r="109" spans="1:37" ht="14.25">
      <c r="A109" s="176">
        <v>1262</v>
      </c>
      <c r="B109" s="10" t="s">
        <v>211</v>
      </c>
      <c r="C109" s="36">
        <v>19967</v>
      </c>
      <c r="D109" s="14">
        <f t="shared" si="21"/>
        <v>26246985.109974816</v>
      </c>
      <c r="E109" s="12">
        <v>2231287</v>
      </c>
      <c r="F109" s="26">
        <f t="shared" si="22"/>
        <v>28478272.109974816</v>
      </c>
      <c r="G109" s="48">
        <v>686981</v>
      </c>
      <c r="H109" s="29">
        <f t="shared" si="23"/>
        <v>29165253.109974816</v>
      </c>
      <c r="I109" s="96">
        <v>934171</v>
      </c>
      <c r="J109" s="26">
        <f t="shared" si="24"/>
        <v>30099424.109974816</v>
      </c>
      <c r="K109" s="190">
        <v>2497184</v>
      </c>
      <c r="L109" s="184">
        <v>-44525</v>
      </c>
      <c r="M109" s="32">
        <f t="shared" si="25"/>
        <v>32552083.109974816</v>
      </c>
      <c r="N109" s="184">
        <v>1501425.189834714</v>
      </c>
      <c r="O109" s="32">
        <f t="shared" si="26"/>
        <v>34053508.29980953</v>
      </c>
      <c r="P109" s="184">
        <v>699322</v>
      </c>
      <c r="Q109" s="77">
        <f t="shared" si="27"/>
        <v>34752830.29980953</v>
      </c>
      <c r="R109" s="184">
        <v>1651244</v>
      </c>
      <c r="S109" s="77">
        <f t="shared" si="28"/>
        <v>36404074.29980953</v>
      </c>
      <c r="T109" s="184">
        <v>1464257</v>
      </c>
      <c r="U109" s="77">
        <f t="shared" si="29"/>
        <v>37868331.29980953</v>
      </c>
      <c r="V109" s="184">
        <v>2493018</v>
      </c>
      <c r="W109" s="221">
        <f t="shared" si="30"/>
        <v>40361349.29980953</v>
      </c>
      <c r="X109" s="184">
        <v>1263561</v>
      </c>
      <c r="Y109" s="221">
        <f t="shared" si="31"/>
        <v>41624910.29980953</v>
      </c>
      <c r="Z109" s="184">
        <v>1788798</v>
      </c>
      <c r="AA109" s="221">
        <f t="shared" si="32"/>
        <v>43413708.29980953</v>
      </c>
      <c r="AB109" s="184">
        <v>2316158</v>
      </c>
      <c r="AC109" s="221">
        <f t="shared" si="36"/>
        <v>45729866.29980953</v>
      </c>
      <c r="AD109" s="184">
        <v>1525488</v>
      </c>
      <c r="AE109" s="221">
        <f t="shared" si="36"/>
        <v>47255354.29980953</v>
      </c>
      <c r="AF109" s="184">
        <v>2782101</v>
      </c>
      <c r="AG109" s="221">
        <f t="shared" si="33"/>
        <v>50037455.29980953</v>
      </c>
      <c r="AH109" s="184">
        <v>2730879</v>
      </c>
      <c r="AI109" s="221">
        <f t="shared" si="34"/>
        <v>52768334.29980953</v>
      </c>
      <c r="AJ109" s="184">
        <v>1156148</v>
      </c>
      <c r="AK109" s="221">
        <f t="shared" si="35"/>
        <v>53924482.29980953</v>
      </c>
    </row>
    <row r="110" spans="1:37" ht="14.25">
      <c r="A110" s="176">
        <v>1263</v>
      </c>
      <c r="B110" s="10" t="s">
        <v>213</v>
      </c>
      <c r="C110" s="36">
        <v>19104</v>
      </c>
      <c r="D110" s="14">
        <f t="shared" si="21"/>
        <v>25112555.894273497</v>
      </c>
      <c r="E110" s="12">
        <v>2728611</v>
      </c>
      <c r="F110" s="26">
        <f t="shared" si="22"/>
        <v>27841166.894273497</v>
      </c>
      <c r="G110" s="48">
        <v>535484</v>
      </c>
      <c r="H110" s="29">
        <f t="shared" si="23"/>
        <v>28376650.894273497</v>
      </c>
      <c r="I110" s="96">
        <v>907798</v>
      </c>
      <c r="J110" s="26">
        <f t="shared" si="24"/>
        <v>29284448.894273497</v>
      </c>
      <c r="K110" s="190">
        <v>2308220</v>
      </c>
      <c r="L110" s="184">
        <v>290</v>
      </c>
      <c r="M110" s="32">
        <f t="shared" si="25"/>
        <v>31592958.894273497</v>
      </c>
      <c r="N110" s="184">
        <v>997945.9128362983</v>
      </c>
      <c r="O110" s="32">
        <f t="shared" si="26"/>
        <v>32590904.807109796</v>
      </c>
      <c r="P110" s="184">
        <v>602647</v>
      </c>
      <c r="Q110" s="77">
        <f t="shared" si="27"/>
        <v>33193551.807109796</v>
      </c>
      <c r="R110" s="184">
        <v>973463</v>
      </c>
      <c r="S110" s="77">
        <f t="shared" si="28"/>
        <v>34167014.807109796</v>
      </c>
      <c r="T110" s="184">
        <v>1430107</v>
      </c>
      <c r="U110" s="77">
        <f t="shared" si="29"/>
        <v>35597121.807109796</v>
      </c>
      <c r="V110" s="184">
        <v>1643763</v>
      </c>
      <c r="W110" s="221">
        <f t="shared" si="30"/>
        <v>37240884.807109796</v>
      </c>
      <c r="X110" s="184">
        <v>1399948</v>
      </c>
      <c r="Y110" s="221">
        <f t="shared" si="31"/>
        <v>38640832.807109796</v>
      </c>
      <c r="Z110" s="184">
        <v>2235252</v>
      </c>
      <c r="AA110" s="221">
        <f t="shared" si="32"/>
        <v>40876084.807109796</v>
      </c>
      <c r="AB110" s="184">
        <v>1811677</v>
      </c>
      <c r="AC110" s="221">
        <f t="shared" si="36"/>
        <v>42687761.807109796</v>
      </c>
      <c r="AD110" s="184">
        <v>2151269</v>
      </c>
      <c r="AE110" s="221">
        <f t="shared" si="36"/>
        <v>44839030.807109796</v>
      </c>
      <c r="AF110" s="184">
        <v>2243797</v>
      </c>
      <c r="AG110" s="221">
        <f t="shared" si="33"/>
        <v>47082827.807109796</v>
      </c>
      <c r="AH110" s="184">
        <v>2485054</v>
      </c>
      <c r="AI110" s="221">
        <f t="shared" si="34"/>
        <v>49567881.807109796</v>
      </c>
      <c r="AJ110" s="184">
        <v>1042433</v>
      </c>
      <c r="AK110" s="221">
        <f t="shared" si="35"/>
        <v>50610314.807109796</v>
      </c>
    </row>
    <row r="111" spans="1:37" ht="14.25">
      <c r="A111" s="176">
        <v>1264</v>
      </c>
      <c r="B111" s="10" t="s">
        <v>215</v>
      </c>
      <c r="C111" s="36">
        <v>14811</v>
      </c>
      <c r="D111" s="14">
        <f t="shared" si="21"/>
        <v>19469329.21639891</v>
      </c>
      <c r="E111" s="12">
        <v>4494542</v>
      </c>
      <c r="F111" s="26">
        <f t="shared" si="22"/>
        <v>23963871.21639891</v>
      </c>
      <c r="G111" s="48">
        <v>308625</v>
      </c>
      <c r="H111" s="29">
        <f t="shared" si="23"/>
        <v>24272496.21639891</v>
      </c>
      <c r="I111" s="96">
        <v>548580</v>
      </c>
      <c r="J111" s="26">
        <f t="shared" si="24"/>
        <v>24821076.21639891</v>
      </c>
      <c r="K111" s="190">
        <v>2216633</v>
      </c>
      <c r="L111" s="184">
        <v>36580</v>
      </c>
      <c r="M111" s="32">
        <f t="shared" si="25"/>
        <v>27074289.21639891</v>
      </c>
      <c r="N111" s="184">
        <v>760143.3923795223</v>
      </c>
      <c r="O111" s="32">
        <f t="shared" si="26"/>
        <v>27834432.608778432</v>
      </c>
      <c r="P111" s="184">
        <v>288660</v>
      </c>
      <c r="Q111" s="77">
        <f t="shared" si="27"/>
        <v>28123092.608778432</v>
      </c>
      <c r="R111" s="184">
        <v>41741</v>
      </c>
      <c r="S111" s="77">
        <f t="shared" si="28"/>
        <v>28164833.608778432</v>
      </c>
      <c r="T111" s="184">
        <v>755440</v>
      </c>
      <c r="U111" s="77">
        <f t="shared" si="29"/>
        <v>28920273.608778432</v>
      </c>
      <c r="V111" s="184">
        <v>1184066</v>
      </c>
      <c r="W111" s="221">
        <f t="shared" si="30"/>
        <v>30104339.608778432</v>
      </c>
      <c r="X111" s="184">
        <v>2452285</v>
      </c>
      <c r="Y111" s="221">
        <f t="shared" si="31"/>
        <v>32556624.608778432</v>
      </c>
      <c r="Z111" s="184">
        <v>1007746</v>
      </c>
      <c r="AA111" s="221">
        <f t="shared" si="32"/>
        <v>33564370.60877843</v>
      </c>
      <c r="AB111" s="184">
        <v>1262123</v>
      </c>
      <c r="AC111" s="221">
        <f t="shared" si="36"/>
        <v>34826493.60877843</v>
      </c>
      <c r="AD111" s="184">
        <v>2998106</v>
      </c>
      <c r="AE111" s="221">
        <f t="shared" si="36"/>
        <v>37824599.60877843</v>
      </c>
      <c r="AF111" s="184">
        <v>1712281</v>
      </c>
      <c r="AG111" s="221">
        <f t="shared" si="33"/>
        <v>39536880.60877843</v>
      </c>
      <c r="AH111" s="184">
        <v>1650871</v>
      </c>
      <c r="AI111" s="221">
        <f t="shared" si="34"/>
        <v>41187751.60877843</v>
      </c>
      <c r="AJ111" s="184">
        <v>674717</v>
      </c>
      <c r="AK111" s="221">
        <f t="shared" si="35"/>
        <v>41862468.60877843</v>
      </c>
    </row>
    <row r="112" spans="1:37" ht="14.25">
      <c r="A112" s="176">
        <v>1265</v>
      </c>
      <c r="B112" s="10" t="s">
        <v>217</v>
      </c>
      <c r="C112" s="36">
        <v>17960</v>
      </c>
      <c r="D112" s="14">
        <f t="shared" si="21"/>
        <v>23608747.06140871</v>
      </c>
      <c r="E112" s="12">
        <v>5468309</v>
      </c>
      <c r="F112" s="26">
        <f t="shared" si="22"/>
        <v>29077056.06140871</v>
      </c>
      <c r="G112" s="48">
        <v>852533</v>
      </c>
      <c r="H112" s="29">
        <f t="shared" si="23"/>
        <v>29929589.06140871</v>
      </c>
      <c r="I112" s="96">
        <v>1007131</v>
      </c>
      <c r="J112" s="26">
        <f t="shared" si="24"/>
        <v>30936720.06140871</v>
      </c>
      <c r="K112" s="190">
        <v>4069995</v>
      </c>
      <c r="L112" s="184">
        <v>113172</v>
      </c>
      <c r="M112" s="32">
        <f t="shared" si="25"/>
        <v>35119887.06140871</v>
      </c>
      <c r="N112" s="184">
        <v>751124.9570006281</v>
      </c>
      <c r="O112" s="32">
        <f t="shared" si="26"/>
        <v>35871012.01840934</v>
      </c>
      <c r="P112" s="184">
        <v>-73748</v>
      </c>
      <c r="Q112" s="77">
        <f t="shared" si="27"/>
        <v>35797264.01840934</v>
      </c>
      <c r="R112" s="184">
        <v>-186387</v>
      </c>
      <c r="S112" s="77">
        <f t="shared" si="28"/>
        <v>35610877.01840934</v>
      </c>
      <c r="T112" s="184">
        <v>669786</v>
      </c>
      <c r="U112" s="77">
        <f t="shared" si="29"/>
        <v>36280663.01840934</v>
      </c>
      <c r="V112" s="184">
        <v>1437496</v>
      </c>
      <c r="W112" s="221">
        <f t="shared" si="30"/>
        <v>37718159.01840934</v>
      </c>
      <c r="X112" s="184">
        <v>3087584</v>
      </c>
      <c r="Y112" s="221">
        <f t="shared" si="31"/>
        <v>40805743.01840934</v>
      </c>
      <c r="Z112" s="184">
        <v>905861</v>
      </c>
      <c r="AA112" s="221">
        <f t="shared" si="32"/>
        <v>41711604.01840934</v>
      </c>
      <c r="AB112" s="184">
        <v>1821993</v>
      </c>
      <c r="AC112" s="221">
        <f t="shared" si="36"/>
        <v>43533597.01840934</v>
      </c>
      <c r="AD112" s="184">
        <v>6778888</v>
      </c>
      <c r="AE112" s="221">
        <f t="shared" si="36"/>
        <v>50312485.01840934</v>
      </c>
      <c r="AF112" s="184">
        <v>1471141</v>
      </c>
      <c r="AG112" s="221">
        <f t="shared" si="33"/>
        <v>51783626.01840934</v>
      </c>
      <c r="AH112" s="184">
        <v>1351717</v>
      </c>
      <c r="AI112" s="221">
        <f t="shared" si="34"/>
        <v>53135343.01840934</v>
      </c>
      <c r="AJ112" s="184">
        <v>539395</v>
      </c>
      <c r="AK112" s="221">
        <f t="shared" si="35"/>
        <v>53674738.01840934</v>
      </c>
    </row>
    <row r="113" spans="1:37" ht="14.25">
      <c r="A113" s="176">
        <v>1266</v>
      </c>
      <c r="B113" s="10" t="s">
        <v>219</v>
      </c>
      <c r="C113" s="36">
        <v>14610</v>
      </c>
      <c r="D113" s="14">
        <f t="shared" si="21"/>
        <v>19205111.056079134</v>
      </c>
      <c r="E113" s="12">
        <v>5027136</v>
      </c>
      <c r="F113" s="26">
        <f t="shared" si="22"/>
        <v>24232247.056079134</v>
      </c>
      <c r="G113" s="48">
        <v>735150</v>
      </c>
      <c r="H113" s="29">
        <f t="shared" si="23"/>
        <v>24967397.056079134</v>
      </c>
      <c r="I113" s="96">
        <v>1015124</v>
      </c>
      <c r="J113" s="26">
        <f t="shared" si="24"/>
        <v>25982521.056079134</v>
      </c>
      <c r="K113" s="190">
        <v>2028197</v>
      </c>
      <c r="L113" s="184">
        <v>96882</v>
      </c>
      <c r="M113" s="32">
        <f t="shared" si="25"/>
        <v>28107600.056079134</v>
      </c>
      <c r="N113" s="184">
        <v>303309.6754888147</v>
      </c>
      <c r="O113" s="32">
        <f t="shared" si="26"/>
        <v>28410909.73156795</v>
      </c>
      <c r="P113" s="184">
        <v>-453985</v>
      </c>
      <c r="Q113" s="77">
        <f t="shared" si="27"/>
        <v>27956924.73156795</v>
      </c>
      <c r="R113" s="184">
        <v>939944</v>
      </c>
      <c r="S113" s="77">
        <f t="shared" si="28"/>
        <v>28896868.73156795</v>
      </c>
      <c r="T113" s="184">
        <v>709944</v>
      </c>
      <c r="U113" s="77">
        <f t="shared" si="29"/>
        <v>29606812.73156795</v>
      </c>
      <c r="V113" s="184">
        <v>882925</v>
      </c>
      <c r="W113" s="221">
        <f t="shared" si="30"/>
        <v>30489737.73156795</v>
      </c>
      <c r="X113" s="184">
        <v>1017497</v>
      </c>
      <c r="Y113" s="221">
        <f t="shared" si="31"/>
        <v>31507234.73156795</v>
      </c>
      <c r="Z113" s="184">
        <v>885432</v>
      </c>
      <c r="AA113" s="221">
        <f t="shared" si="32"/>
        <v>32392666.73156795</v>
      </c>
      <c r="AB113" s="184">
        <v>1819312</v>
      </c>
      <c r="AC113" s="221">
        <f t="shared" si="36"/>
        <v>34211978.73156795</v>
      </c>
      <c r="AD113" s="184">
        <v>5140629</v>
      </c>
      <c r="AE113" s="221">
        <f t="shared" si="36"/>
        <v>39352607.73156795</v>
      </c>
      <c r="AF113" s="184">
        <v>1230003</v>
      </c>
      <c r="AG113" s="221">
        <f t="shared" si="33"/>
        <v>40582610.73156795</v>
      </c>
      <c r="AH113" s="184">
        <v>1100196</v>
      </c>
      <c r="AI113" s="221">
        <f t="shared" si="34"/>
        <v>41682806.73156795</v>
      </c>
      <c r="AJ113" s="184">
        <v>441599</v>
      </c>
      <c r="AK113" s="221">
        <f t="shared" si="35"/>
        <v>42124405.73156795</v>
      </c>
    </row>
    <row r="114" spans="1:37" ht="14.25">
      <c r="A114" s="176">
        <v>1267</v>
      </c>
      <c r="B114" s="10" t="s">
        <v>221</v>
      </c>
      <c r="C114" s="36">
        <v>14888</v>
      </c>
      <c r="D114" s="14">
        <f t="shared" si="21"/>
        <v>19570547.118610963</v>
      </c>
      <c r="E114" s="12">
        <v>5748930</v>
      </c>
      <c r="F114" s="26">
        <f t="shared" si="22"/>
        <v>25319477.118610963</v>
      </c>
      <c r="G114" s="48">
        <v>576016</v>
      </c>
      <c r="H114" s="29">
        <f t="shared" si="23"/>
        <v>25895493.118610963</v>
      </c>
      <c r="I114" s="96">
        <v>631633</v>
      </c>
      <c r="J114" s="26">
        <f t="shared" si="24"/>
        <v>26527126.118610963</v>
      </c>
      <c r="K114" s="190">
        <v>1984356</v>
      </c>
      <c r="L114" s="184">
        <v>152154</v>
      </c>
      <c r="M114" s="32">
        <f t="shared" si="25"/>
        <v>28663636.118610963</v>
      </c>
      <c r="N114" s="184">
        <v>746354.418253079</v>
      </c>
      <c r="O114" s="32">
        <f t="shared" si="26"/>
        <v>29409990.536864042</v>
      </c>
      <c r="P114" s="184">
        <v>224436</v>
      </c>
      <c r="Q114" s="77">
        <f t="shared" si="27"/>
        <v>29634426.536864042</v>
      </c>
      <c r="R114" s="184">
        <v>633226</v>
      </c>
      <c r="S114" s="77">
        <f t="shared" si="28"/>
        <v>30267652.536864042</v>
      </c>
      <c r="T114" s="184">
        <v>810764</v>
      </c>
      <c r="U114" s="77">
        <f t="shared" si="29"/>
        <v>31078416.536864042</v>
      </c>
      <c r="V114" s="184">
        <v>1345656</v>
      </c>
      <c r="W114" s="221">
        <f t="shared" si="30"/>
        <v>32424072.536864042</v>
      </c>
      <c r="X114" s="184">
        <v>1730033</v>
      </c>
      <c r="Y114" s="221">
        <f t="shared" si="31"/>
        <v>34154105.53686404</v>
      </c>
      <c r="Z114" s="184">
        <v>1166318</v>
      </c>
      <c r="AA114" s="221">
        <f t="shared" si="32"/>
        <v>35320423.53686404</v>
      </c>
      <c r="AB114" s="184">
        <v>1472069</v>
      </c>
      <c r="AC114" s="221">
        <f t="shared" si="36"/>
        <v>36792492.53686404</v>
      </c>
      <c r="AD114" s="184">
        <v>4273898</v>
      </c>
      <c r="AE114" s="221">
        <f t="shared" si="36"/>
        <v>41066390.53686404</v>
      </c>
      <c r="AF114" s="184">
        <v>1592182</v>
      </c>
      <c r="AG114" s="221">
        <f t="shared" si="33"/>
        <v>42658572.53686404</v>
      </c>
      <c r="AH114" s="184">
        <v>1504185</v>
      </c>
      <c r="AI114" s="221">
        <f t="shared" si="34"/>
        <v>44162757.53686404</v>
      </c>
      <c r="AJ114" s="184">
        <v>610708</v>
      </c>
      <c r="AK114" s="221">
        <f t="shared" si="35"/>
        <v>44773465.53686404</v>
      </c>
    </row>
    <row r="115" spans="1:37" ht="14.25">
      <c r="A115" s="176">
        <v>1270</v>
      </c>
      <c r="B115" s="10" t="s">
        <v>223</v>
      </c>
      <c r="C115" s="36">
        <v>12753</v>
      </c>
      <c r="D115" s="14">
        <f t="shared" si="21"/>
        <v>16764050.739094948</v>
      </c>
      <c r="E115" s="12">
        <v>4491262</v>
      </c>
      <c r="F115" s="26">
        <f t="shared" si="22"/>
        <v>21255312.73909495</v>
      </c>
      <c r="G115" s="48">
        <v>441131</v>
      </c>
      <c r="H115" s="29">
        <f t="shared" si="23"/>
        <v>21696443.73909495</v>
      </c>
      <c r="I115" s="96">
        <v>1171461</v>
      </c>
      <c r="J115" s="26">
        <f t="shared" si="24"/>
        <v>22867904.73909495</v>
      </c>
      <c r="K115" s="190">
        <v>2460535</v>
      </c>
      <c r="L115" s="184">
        <v>60557</v>
      </c>
      <c r="M115" s="32">
        <f t="shared" si="25"/>
        <v>25388996.73909495</v>
      </c>
      <c r="N115" s="184">
        <v>385080.2463045083</v>
      </c>
      <c r="O115" s="32">
        <f t="shared" si="26"/>
        <v>25774076.98539946</v>
      </c>
      <c r="P115" s="184">
        <v>-246333</v>
      </c>
      <c r="Q115" s="77">
        <f t="shared" si="27"/>
        <v>25527743.98539946</v>
      </c>
      <c r="R115" s="184">
        <v>846241</v>
      </c>
      <c r="S115" s="77">
        <f t="shared" si="28"/>
        <v>26373984.98539946</v>
      </c>
      <c r="T115" s="184">
        <v>551195</v>
      </c>
      <c r="U115" s="77">
        <f t="shared" si="29"/>
        <v>26925179.98539946</v>
      </c>
      <c r="V115" s="184">
        <v>864790</v>
      </c>
      <c r="W115" s="221">
        <f t="shared" si="30"/>
        <v>27789969.98539946</v>
      </c>
      <c r="X115" s="184">
        <v>2682054</v>
      </c>
      <c r="Y115" s="221">
        <f t="shared" si="31"/>
        <v>30472023.98539946</v>
      </c>
      <c r="Z115" s="184">
        <v>703878</v>
      </c>
      <c r="AA115" s="221">
        <f t="shared" si="32"/>
        <v>31175901.98539946</v>
      </c>
      <c r="AB115" s="184">
        <v>1170043</v>
      </c>
      <c r="AC115" s="221">
        <f t="shared" si="36"/>
        <v>32345944.98539946</v>
      </c>
      <c r="AD115" s="184">
        <v>4259387</v>
      </c>
      <c r="AE115" s="221">
        <f t="shared" si="36"/>
        <v>36605331.985399455</v>
      </c>
      <c r="AF115" s="184">
        <v>999455</v>
      </c>
      <c r="AG115" s="221">
        <f t="shared" si="33"/>
        <v>37604786.985399455</v>
      </c>
      <c r="AH115" s="184">
        <v>808808</v>
      </c>
      <c r="AI115" s="221">
        <f t="shared" si="34"/>
        <v>38413594.985399455</v>
      </c>
      <c r="AJ115" s="184">
        <v>306482</v>
      </c>
      <c r="AK115" s="221">
        <f t="shared" si="35"/>
        <v>38720076.985399455</v>
      </c>
    </row>
    <row r="116" spans="1:37" ht="14.25">
      <c r="A116" s="176">
        <v>1272</v>
      </c>
      <c r="B116" s="10" t="s">
        <v>225</v>
      </c>
      <c r="C116" s="36">
        <v>12149</v>
      </c>
      <c r="D116" s="14">
        <f t="shared" si="21"/>
        <v>15970081.739925079</v>
      </c>
      <c r="E116" s="12">
        <v>3081465</v>
      </c>
      <c r="F116" s="26">
        <f t="shared" si="22"/>
        <v>19051546.73992508</v>
      </c>
      <c r="G116" s="48">
        <v>181090</v>
      </c>
      <c r="H116" s="29">
        <f t="shared" si="23"/>
        <v>19232636.73992508</v>
      </c>
      <c r="I116" s="96">
        <v>274202</v>
      </c>
      <c r="J116" s="26">
        <f t="shared" si="24"/>
        <v>19506838.73992508</v>
      </c>
      <c r="K116" s="190">
        <v>2194948</v>
      </c>
      <c r="L116" s="184">
        <v>119379</v>
      </c>
      <c r="M116" s="32">
        <f t="shared" si="25"/>
        <v>21821165.73992508</v>
      </c>
      <c r="N116" s="184">
        <v>329751.78360804915</v>
      </c>
      <c r="O116" s="32">
        <f t="shared" si="26"/>
        <v>22150917.52353313</v>
      </c>
      <c r="P116" s="184">
        <v>-67206</v>
      </c>
      <c r="Q116" s="77">
        <f t="shared" si="27"/>
        <v>22083711.52353313</v>
      </c>
      <c r="R116" s="184">
        <v>-1425686</v>
      </c>
      <c r="S116" s="77">
        <f t="shared" si="28"/>
        <v>20658025.52353313</v>
      </c>
      <c r="T116" s="184">
        <v>275836</v>
      </c>
      <c r="U116" s="77">
        <f t="shared" si="29"/>
        <v>20933861.52353313</v>
      </c>
      <c r="V116" s="184">
        <v>476693</v>
      </c>
      <c r="W116" s="221">
        <f t="shared" si="30"/>
        <v>21410554.52353313</v>
      </c>
      <c r="X116" s="184">
        <v>2453509</v>
      </c>
      <c r="Y116" s="221">
        <f t="shared" si="31"/>
        <v>23864063.52353313</v>
      </c>
      <c r="Z116" s="184">
        <v>644454</v>
      </c>
      <c r="AA116" s="221">
        <f t="shared" si="32"/>
        <v>24508517.52353313</v>
      </c>
      <c r="AB116" s="184">
        <v>427033</v>
      </c>
      <c r="AC116" s="221">
        <f t="shared" si="36"/>
        <v>24935550.52353313</v>
      </c>
      <c r="AD116" s="184">
        <v>3486158</v>
      </c>
      <c r="AE116" s="221">
        <f t="shared" si="36"/>
        <v>28421708.52353313</v>
      </c>
      <c r="AF116" s="184">
        <v>695339</v>
      </c>
      <c r="AG116" s="221">
        <f t="shared" si="33"/>
        <v>29117047.52353313</v>
      </c>
      <c r="AH116" s="184">
        <v>417408</v>
      </c>
      <c r="AI116" s="221">
        <f t="shared" si="34"/>
        <v>29534455.52353313</v>
      </c>
      <c r="AJ116" s="184">
        <v>152021</v>
      </c>
      <c r="AK116" s="221">
        <f t="shared" si="35"/>
        <v>29686476.52353313</v>
      </c>
    </row>
    <row r="117" spans="1:37" ht="14.25">
      <c r="A117" s="176">
        <v>1273</v>
      </c>
      <c r="B117" s="10" t="s">
        <v>227</v>
      </c>
      <c r="C117" s="36">
        <v>12609</v>
      </c>
      <c r="D117" s="14">
        <f t="shared" si="21"/>
        <v>16574760.116776304</v>
      </c>
      <c r="E117" s="12">
        <v>2803829</v>
      </c>
      <c r="F117" s="26">
        <f t="shared" si="22"/>
        <v>19378589.116776302</v>
      </c>
      <c r="G117" s="48">
        <v>249690</v>
      </c>
      <c r="H117" s="29">
        <f t="shared" si="23"/>
        <v>19628279.116776302</v>
      </c>
      <c r="I117" s="96">
        <v>206765</v>
      </c>
      <c r="J117" s="26">
        <f t="shared" si="24"/>
        <v>19835044.116776302</v>
      </c>
      <c r="K117" s="190">
        <v>2455600</v>
      </c>
      <c r="L117" s="184">
        <v>-405</v>
      </c>
      <c r="M117" s="32">
        <f t="shared" si="25"/>
        <v>22290239.116776302</v>
      </c>
      <c r="N117" s="184">
        <v>-40728.68519928306</v>
      </c>
      <c r="O117" s="32">
        <f t="shared" si="26"/>
        <v>22249510.43157702</v>
      </c>
      <c r="P117" s="184">
        <v>-492377</v>
      </c>
      <c r="Q117" s="77">
        <f t="shared" si="27"/>
        <v>21757133.43157702</v>
      </c>
      <c r="R117" s="184">
        <v>-473817</v>
      </c>
      <c r="S117" s="77">
        <f t="shared" si="28"/>
        <v>21283316.43157702</v>
      </c>
      <c r="T117" s="184">
        <v>266933</v>
      </c>
      <c r="U117" s="77">
        <f t="shared" si="29"/>
        <v>21550249.43157702</v>
      </c>
      <c r="V117" s="184">
        <v>422394</v>
      </c>
      <c r="W117" s="221">
        <f t="shared" si="30"/>
        <v>21972643.43157702</v>
      </c>
      <c r="X117" s="184">
        <v>2361495</v>
      </c>
      <c r="Y117" s="221">
        <f t="shared" si="31"/>
        <v>24334138.43157702</v>
      </c>
      <c r="Z117" s="184">
        <v>582746</v>
      </c>
      <c r="AA117" s="221">
        <f t="shared" si="32"/>
        <v>24916884.43157702</v>
      </c>
      <c r="AB117" s="184">
        <v>1051652</v>
      </c>
      <c r="AC117" s="221">
        <f t="shared" si="36"/>
        <v>25968536.43157702</v>
      </c>
      <c r="AD117" s="184">
        <v>4091053</v>
      </c>
      <c r="AE117" s="221">
        <f t="shared" si="36"/>
        <v>30059589.43157702</v>
      </c>
      <c r="AF117" s="184">
        <v>700852</v>
      </c>
      <c r="AG117" s="221">
        <f t="shared" si="33"/>
        <v>30760441.43157702</v>
      </c>
      <c r="AH117" s="184">
        <v>223796</v>
      </c>
      <c r="AI117" s="221">
        <f t="shared" si="34"/>
        <v>30984237.43157702</v>
      </c>
      <c r="AJ117" s="184">
        <v>81719</v>
      </c>
      <c r="AK117" s="221">
        <f t="shared" si="35"/>
        <v>31065956.43157702</v>
      </c>
    </row>
    <row r="118" spans="1:37" ht="14.25">
      <c r="A118" s="176">
        <v>1275</v>
      </c>
      <c r="B118" s="10" t="s">
        <v>229</v>
      </c>
      <c r="C118" s="36">
        <v>6910</v>
      </c>
      <c r="D118" s="14">
        <f t="shared" si="21"/>
        <v>9083320.83487384</v>
      </c>
      <c r="E118" s="12">
        <v>1619686</v>
      </c>
      <c r="F118" s="26">
        <f t="shared" si="22"/>
        <v>10703006.83487384</v>
      </c>
      <c r="G118" s="48">
        <v>190450</v>
      </c>
      <c r="H118" s="29">
        <f t="shared" si="23"/>
        <v>10893456.83487384</v>
      </c>
      <c r="I118" s="96">
        <v>113164</v>
      </c>
      <c r="J118" s="26">
        <f t="shared" si="24"/>
        <v>11006620.83487384</v>
      </c>
      <c r="K118" s="190">
        <v>460107</v>
      </c>
      <c r="L118" s="184">
        <v>-4445</v>
      </c>
      <c r="M118" s="32">
        <f t="shared" si="25"/>
        <v>11462282.83487384</v>
      </c>
      <c r="N118" s="184">
        <v>-114623.91186668538</v>
      </c>
      <c r="O118" s="32">
        <f t="shared" si="26"/>
        <v>11347658.923007155</v>
      </c>
      <c r="P118" s="184">
        <v>-54030</v>
      </c>
      <c r="Q118" s="77">
        <f t="shared" si="27"/>
        <v>11293628.923007155</v>
      </c>
      <c r="R118" s="184">
        <v>105392</v>
      </c>
      <c r="S118" s="77">
        <f t="shared" si="28"/>
        <v>11399020.923007155</v>
      </c>
      <c r="T118" s="184">
        <v>65627</v>
      </c>
      <c r="U118" s="77">
        <f t="shared" si="29"/>
        <v>11464647.923007155</v>
      </c>
      <c r="V118" s="184">
        <v>194176</v>
      </c>
      <c r="W118" s="221">
        <f t="shared" si="30"/>
        <v>11658823.923007155</v>
      </c>
      <c r="X118" s="184">
        <v>218596</v>
      </c>
      <c r="Y118" s="221">
        <f t="shared" si="31"/>
        <v>11877419.923007155</v>
      </c>
      <c r="Z118" s="184">
        <v>671608</v>
      </c>
      <c r="AA118" s="221">
        <f t="shared" si="32"/>
        <v>12549027.923007155</v>
      </c>
      <c r="AB118" s="184">
        <v>300804</v>
      </c>
      <c r="AC118" s="221">
        <f t="shared" si="36"/>
        <v>12849831.923007155</v>
      </c>
      <c r="AD118" s="184">
        <v>2294887</v>
      </c>
      <c r="AE118" s="221">
        <f t="shared" si="36"/>
        <v>15144718.923007155</v>
      </c>
      <c r="AF118" s="184">
        <v>499987</v>
      </c>
      <c r="AG118" s="221">
        <f t="shared" si="33"/>
        <v>15644705.923007155</v>
      </c>
      <c r="AH118" s="184">
        <v>85951</v>
      </c>
      <c r="AI118" s="221">
        <f t="shared" si="34"/>
        <v>15730656.923007155</v>
      </c>
      <c r="AJ118" s="184">
        <v>30425</v>
      </c>
      <c r="AK118" s="221">
        <f t="shared" si="35"/>
        <v>15761081.923007155</v>
      </c>
    </row>
    <row r="119" spans="1:37" ht="14.25">
      <c r="A119" s="176">
        <v>1276</v>
      </c>
      <c r="B119" s="10" t="s">
        <v>231</v>
      </c>
      <c r="C119" s="36">
        <v>16248</v>
      </c>
      <c r="D119" s="14">
        <f t="shared" si="21"/>
        <v>21358291.884953715</v>
      </c>
      <c r="E119" s="12">
        <v>5957688</v>
      </c>
      <c r="F119" s="26">
        <f t="shared" si="22"/>
        <v>27315979.884953715</v>
      </c>
      <c r="G119" s="48">
        <v>692911</v>
      </c>
      <c r="H119" s="29">
        <f t="shared" si="23"/>
        <v>28008890.884953715</v>
      </c>
      <c r="I119" s="96">
        <v>632616</v>
      </c>
      <c r="J119" s="26">
        <f t="shared" si="24"/>
        <v>28641506.884953715</v>
      </c>
      <c r="K119" s="190">
        <v>1138664</v>
      </c>
      <c r="L119" s="184">
        <v>146351</v>
      </c>
      <c r="M119" s="32">
        <f t="shared" si="25"/>
        <v>29926521.884953715</v>
      </c>
      <c r="N119" s="184">
        <v>-321070.2286555581</v>
      </c>
      <c r="O119" s="32">
        <f t="shared" si="26"/>
        <v>29605451.656298157</v>
      </c>
      <c r="P119" s="184">
        <v>298191</v>
      </c>
      <c r="Q119" s="77">
        <f t="shared" si="27"/>
        <v>29903642.656298157</v>
      </c>
      <c r="R119" s="184">
        <v>415685</v>
      </c>
      <c r="S119" s="77">
        <f t="shared" si="28"/>
        <v>30319327.656298157</v>
      </c>
      <c r="T119" s="184">
        <v>470346</v>
      </c>
      <c r="U119" s="77">
        <f t="shared" si="29"/>
        <v>30789673.656298157</v>
      </c>
      <c r="V119" s="184">
        <v>485470</v>
      </c>
      <c r="W119" s="221">
        <f t="shared" si="30"/>
        <v>31275143.656298157</v>
      </c>
      <c r="X119" s="184">
        <v>2936799</v>
      </c>
      <c r="Y119" s="221">
        <f t="shared" si="31"/>
        <v>34211942.65629816</v>
      </c>
      <c r="Z119" s="184">
        <v>1239931</v>
      </c>
      <c r="AA119" s="221">
        <f t="shared" si="32"/>
        <v>35451873.65629816</v>
      </c>
      <c r="AB119" s="184">
        <v>751896</v>
      </c>
      <c r="AC119" s="221">
        <f t="shared" si="36"/>
        <v>36203769.65629816</v>
      </c>
      <c r="AD119" s="184">
        <v>4667612</v>
      </c>
      <c r="AE119" s="221">
        <f t="shared" si="36"/>
        <v>40871381.65629816</v>
      </c>
      <c r="AF119" s="184">
        <v>1127372</v>
      </c>
      <c r="AG119" s="221">
        <f t="shared" si="33"/>
        <v>41998753.65629816</v>
      </c>
      <c r="AH119" s="184">
        <v>664094</v>
      </c>
      <c r="AI119" s="221">
        <f t="shared" si="34"/>
        <v>42662847.65629816</v>
      </c>
      <c r="AJ119" s="184">
        <v>247712</v>
      </c>
      <c r="AK119" s="221">
        <f t="shared" si="35"/>
        <v>42910559.65629816</v>
      </c>
    </row>
    <row r="120" spans="1:37" ht="14.25">
      <c r="A120" s="176">
        <v>1277</v>
      </c>
      <c r="B120" s="10" t="s">
        <v>233</v>
      </c>
      <c r="C120" s="36">
        <v>14190</v>
      </c>
      <c r="D120" s="14">
        <f t="shared" si="21"/>
        <v>18653013.407649755</v>
      </c>
      <c r="E120" s="12">
        <v>4563464</v>
      </c>
      <c r="F120" s="26">
        <f t="shared" si="22"/>
        <v>23216477.407649755</v>
      </c>
      <c r="G120" s="48">
        <v>195993</v>
      </c>
      <c r="H120" s="29">
        <f t="shared" si="23"/>
        <v>23412470.407649755</v>
      </c>
      <c r="I120" s="96">
        <v>296548</v>
      </c>
      <c r="J120" s="26">
        <f t="shared" si="24"/>
        <v>23709018.407649755</v>
      </c>
      <c r="K120" s="190">
        <v>1726178</v>
      </c>
      <c r="L120" s="184">
        <v>88809</v>
      </c>
      <c r="M120" s="32">
        <f t="shared" si="25"/>
        <v>25524005.407649755</v>
      </c>
      <c r="N120" s="184">
        <v>218044.62526942417</v>
      </c>
      <c r="O120" s="32">
        <f t="shared" si="26"/>
        <v>25742050.03291918</v>
      </c>
      <c r="P120" s="184">
        <v>165779</v>
      </c>
      <c r="Q120" s="77">
        <f t="shared" si="27"/>
        <v>25907829.03291918</v>
      </c>
      <c r="R120" s="184">
        <v>-211795</v>
      </c>
      <c r="S120" s="77">
        <f t="shared" si="28"/>
        <v>25696034.03291918</v>
      </c>
      <c r="T120" s="184">
        <v>459377</v>
      </c>
      <c r="U120" s="77">
        <f t="shared" si="29"/>
        <v>26155411.03291918</v>
      </c>
      <c r="V120" s="184">
        <v>657802</v>
      </c>
      <c r="W120" s="221">
        <f t="shared" si="30"/>
        <v>26813213.03291918</v>
      </c>
      <c r="X120" s="184">
        <v>1937970</v>
      </c>
      <c r="Y120" s="221">
        <f t="shared" si="31"/>
        <v>28751183.03291918</v>
      </c>
      <c r="Z120" s="184">
        <v>1277009</v>
      </c>
      <c r="AA120" s="221">
        <f t="shared" si="32"/>
        <v>30028192.03291918</v>
      </c>
      <c r="AB120" s="184">
        <v>835781</v>
      </c>
      <c r="AC120" s="221">
        <f t="shared" si="36"/>
        <v>30863973.03291918</v>
      </c>
      <c r="AD120" s="184">
        <v>3108158</v>
      </c>
      <c r="AE120" s="221">
        <f t="shared" si="36"/>
        <v>33972131.03291918</v>
      </c>
      <c r="AF120" s="184">
        <v>1205947</v>
      </c>
      <c r="AG120" s="221">
        <f t="shared" si="33"/>
        <v>35178078.03291918</v>
      </c>
      <c r="AH120" s="184">
        <v>989025</v>
      </c>
      <c r="AI120" s="221">
        <f t="shared" si="34"/>
        <v>36167103.03291918</v>
      </c>
      <c r="AJ120" s="184">
        <v>391119</v>
      </c>
      <c r="AK120" s="221">
        <f t="shared" si="35"/>
        <v>36558222.03291918</v>
      </c>
    </row>
    <row r="121" spans="1:37" ht="14.25">
      <c r="A121" s="176">
        <v>1278</v>
      </c>
      <c r="B121" s="10" t="s">
        <v>235</v>
      </c>
      <c r="C121" s="36">
        <v>14237</v>
      </c>
      <c r="D121" s="14">
        <f t="shared" si="21"/>
        <v>18714795.763545424</v>
      </c>
      <c r="E121" s="12">
        <v>5552236</v>
      </c>
      <c r="F121" s="26">
        <f t="shared" si="22"/>
        <v>24267031.763545424</v>
      </c>
      <c r="G121" s="48">
        <v>1002716</v>
      </c>
      <c r="H121" s="29">
        <f t="shared" si="23"/>
        <v>25269747.763545424</v>
      </c>
      <c r="I121" s="96">
        <v>1381846</v>
      </c>
      <c r="J121" s="26">
        <f t="shared" si="24"/>
        <v>26651593.763545424</v>
      </c>
      <c r="K121" s="190">
        <v>3796067</v>
      </c>
      <c r="L121" s="184">
        <v>241392</v>
      </c>
      <c r="M121" s="32">
        <f t="shared" si="25"/>
        <v>30689052.763545424</v>
      </c>
      <c r="N121" s="184">
        <v>2418802.290413022</v>
      </c>
      <c r="O121" s="32">
        <f t="shared" si="26"/>
        <v>33107855.053958446</v>
      </c>
      <c r="P121" s="184">
        <v>765370</v>
      </c>
      <c r="Q121" s="77">
        <f t="shared" si="27"/>
        <v>33873225.053958446</v>
      </c>
      <c r="R121" s="184">
        <v>1989226</v>
      </c>
      <c r="S121" s="77">
        <f t="shared" si="28"/>
        <v>35862451.053958446</v>
      </c>
      <c r="T121" s="184">
        <v>1879276</v>
      </c>
      <c r="U121" s="77">
        <f t="shared" si="29"/>
        <v>37741727.053958446</v>
      </c>
      <c r="V121" s="184">
        <v>3008989</v>
      </c>
      <c r="W121" s="221">
        <f t="shared" si="30"/>
        <v>40750716.053958446</v>
      </c>
      <c r="X121" s="184">
        <v>1859731</v>
      </c>
      <c r="Y121" s="221">
        <f t="shared" si="31"/>
        <v>42610447.053958446</v>
      </c>
      <c r="Z121" s="184">
        <v>2352908</v>
      </c>
      <c r="AA121" s="221">
        <f t="shared" si="32"/>
        <v>44963355.053958446</v>
      </c>
      <c r="AB121" s="184">
        <v>2714724</v>
      </c>
      <c r="AC121" s="221">
        <f t="shared" si="36"/>
        <v>47678079.053958446</v>
      </c>
      <c r="AD121" s="184">
        <v>2828682</v>
      </c>
      <c r="AE121" s="221">
        <f t="shared" si="36"/>
        <v>50506761.053958446</v>
      </c>
      <c r="AF121" s="184">
        <v>3698525.5</v>
      </c>
      <c r="AG121" s="221">
        <f t="shared" si="33"/>
        <v>54205286.553958446</v>
      </c>
      <c r="AH121" s="184">
        <v>3817319</v>
      </c>
      <c r="AI121" s="221">
        <f t="shared" si="34"/>
        <v>58022605.553958446</v>
      </c>
      <c r="AJ121" s="184">
        <v>1598396.5</v>
      </c>
      <c r="AK121" s="221">
        <f t="shared" si="35"/>
        <v>59621002.053958446</v>
      </c>
    </row>
    <row r="122" spans="1:37" ht="14.25">
      <c r="A122" s="176">
        <v>1280</v>
      </c>
      <c r="B122" s="10" t="s">
        <v>237</v>
      </c>
      <c r="C122" s="36">
        <v>280279</v>
      </c>
      <c r="D122" s="14">
        <f t="shared" si="21"/>
        <v>368431849.53366214</v>
      </c>
      <c r="E122" s="12">
        <v>17016752</v>
      </c>
      <c r="F122" s="26">
        <f t="shared" si="22"/>
        <v>385448601.53366214</v>
      </c>
      <c r="G122" s="48">
        <v>54807</v>
      </c>
      <c r="H122" s="29">
        <f t="shared" si="23"/>
        <v>385503408.53366214</v>
      </c>
      <c r="I122" s="96">
        <v>6837189</v>
      </c>
      <c r="J122" s="26">
        <f t="shared" si="24"/>
        <v>392340597.53366214</v>
      </c>
      <c r="K122" s="190">
        <v>16126483</v>
      </c>
      <c r="L122" s="184">
        <v>-66004</v>
      </c>
      <c r="M122" s="32">
        <f t="shared" si="25"/>
        <v>408401076.53366214</v>
      </c>
      <c r="N122" s="184">
        <v>-6377790.132284045</v>
      </c>
      <c r="O122" s="32">
        <f t="shared" si="26"/>
        <v>402023286.4013781</v>
      </c>
      <c r="P122" s="184">
        <v>3744785</v>
      </c>
      <c r="Q122" s="77">
        <f t="shared" si="27"/>
        <v>405768071.4013781</v>
      </c>
      <c r="R122" s="184">
        <v>9798115</v>
      </c>
      <c r="S122" s="77">
        <f t="shared" si="28"/>
        <v>415566186.4013781</v>
      </c>
      <c r="T122" s="184">
        <v>9518514</v>
      </c>
      <c r="U122" s="77">
        <f t="shared" si="29"/>
        <v>425084700.4013781</v>
      </c>
      <c r="V122" s="184">
        <v>15107741</v>
      </c>
      <c r="W122" s="221">
        <f t="shared" si="30"/>
        <v>440192441.4013781</v>
      </c>
      <c r="X122" s="184">
        <v>10733992</v>
      </c>
      <c r="Y122" s="221">
        <f t="shared" si="31"/>
        <v>450926433.4013781</v>
      </c>
      <c r="Z122" s="184">
        <v>15524735</v>
      </c>
      <c r="AA122" s="221">
        <f t="shared" si="32"/>
        <v>466451168.4013781</v>
      </c>
      <c r="AB122" s="184">
        <v>14324174</v>
      </c>
      <c r="AC122" s="221">
        <f t="shared" si="36"/>
        <v>480775342.4013781</v>
      </c>
      <c r="AD122" s="184">
        <v>15489422</v>
      </c>
      <c r="AE122" s="221">
        <f t="shared" si="36"/>
        <v>496264764.4013781</v>
      </c>
      <c r="AF122" s="184">
        <v>19060680</v>
      </c>
      <c r="AG122" s="221">
        <f t="shared" si="33"/>
        <v>515325444.4013781</v>
      </c>
      <c r="AH122" s="184">
        <v>19681541</v>
      </c>
      <c r="AI122" s="221">
        <f t="shared" si="34"/>
        <v>535006985.4013781</v>
      </c>
      <c r="AJ122" s="184">
        <v>8304299</v>
      </c>
      <c r="AK122" s="221">
        <f t="shared" si="35"/>
        <v>543311284.4013782</v>
      </c>
    </row>
    <row r="123" spans="1:37" ht="14.25">
      <c r="A123" s="176">
        <v>1281</v>
      </c>
      <c r="B123" s="10" t="s">
        <v>239</v>
      </c>
      <c r="C123" s="36">
        <v>105199</v>
      </c>
      <c r="D123" s="14">
        <f t="shared" si="21"/>
        <v>138286001.23124358</v>
      </c>
      <c r="E123" s="12">
        <v>11549433</v>
      </c>
      <c r="F123" s="26">
        <f t="shared" si="22"/>
        <v>149835434.23124358</v>
      </c>
      <c r="G123" s="48">
        <v>1150535</v>
      </c>
      <c r="H123" s="29">
        <f t="shared" si="23"/>
        <v>150985969.23124358</v>
      </c>
      <c r="I123" s="96">
        <v>3875679</v>
      </c>
      <c r="J123" s="26">
        <f t="shared" si="24"/>
        <v>154861648.23124358</v>
      </c>
      <c r="K123" s="190">
        <v>9087146</v>
      </c>
      <c r="L123" s="184">
        <v>-35083</v>
      </c>
      <c r="M123" s="32">
        <f t="shared" si="25"/>
        <v>163913711.23124358</v>
      </c>
      <c r="N123" s="184">
        <v>849155.6476897895</v>
      </c>
      <c r="O123" s="32">
        <f t="shared" si="26"/>
        <v>164762866.87893337</v>
      </c>
      <c r="P123" s="184">
        <v>1902508</v>
      </c>
      <c r="Q123" s="77">
        <f t="shared" si="27"/>
        <v>166665374.87893337</v>
      </c>
      <c r="R123" s="184">
        <v>3480450</v>
      </c>
      <c r="S123" s="77">
        <f t="shared" si="28"/>
        <v>170145824.87893337</v>
      </c>
      <c r="T123" s="184">
        <v>5454112</v>
      </c>
      <c r="U123" s="77">
        <f t="shared" si="29"/>
        <v>175599936.87893337</v>
      </c>
      <c r="V123" s="184">
        <v>8321406</v>
      </c>
      <c r="W123" s="221">
        <f t="shared" si="30"/>
        <v>183921342.87893337</v>
      </c>
      <c r="X123" s="184">
        <v>5513503</v>
      </c>
      <c r="Y123" s="221">
        <f t="shared" si="31"/>
        <v>189434845.87893337</v>
      </c>
      <c r="Z123" s="184">
        <v>6871073</v>
      </c>
      <c r="AA123" s="221">
        <f t="shared" si="32"/>
        <v>196305918.87893337</v>
      </c>
      <c r="AB123" s="184">
        <v>6805758</v>
      </c>
      <c r="AC123" s="221">
        <f t="shared" si="36"/>
        <v>203111676.87893337</v>
      </c>
      <c r="AD123" s="184">
        <v>7922755</v>
      </c>
      <c r="AE123" s="221">
        <f t="shared" si="36"/>
        <v>211034431.87893337</v>
      </c>
      <c r="AF123" s="184">
        <v>11256521</v>
      </c>
      <c r="AG123" s="221">
        <f t="shared" si="33"/>
        <v>222290952.87893337</v>
      </c>
      <c r="AH123" s="184">
        <v>9739457</v>
      </c>
      <c r="AI123" s="221">
        <f t="shared" si="34"/>
        <v>232030409.87893337</v>
      </c>
      <c r="AJ123" s="184">
        <v>4068819</v>
      </c>
      <c r="AK123" s="221">
        <f t="shared" si="35"/>
        <v>236099228.87893337</v>
      </c>
    </row>
    <row r="124" spans="1:37" ht="14.25">
      <c r="A124" s="176">
        <v>1282</v>
      </c>
      <c r="B124" s="10" t="s">
        <v>241</v>
      </c>
      <c r="C124" s="36">
        <v>40321</v>
      </c>
      <c r="D124" s="14">
        <f t="shared" si="21"/>
        <v>53002688.76743099</v>
      </c>
      <c r="E124" s="12">
        <v>4890813</v>
      </c>
      <c r="F124" s="26">
        <f t="shared" si="22"/>
        <v>57893501.76743099</v>
      </c>
      <c r="G124" s="48">
        <v>2172535</v>
      </c>
      <c r="H124" s="29">
        <f t="shared" si="23"/>
        <v>60066036.76743099</v>
      </c>
      <c r="I124" s="96">
        <v>1016442</v>
      </c>
      <c r="J124" s="26">
        <f t="shared" si="24"/>
        <v>61082478.76743099</v>
      </c>
      <c r="K124" s="190">
        <v>4506736</v>
      </c>
      <c r="L124" s="184">
        <v>95359</v>
      </c>
      <c r="M124" s="32">
        <f t="shared" si="25"/>
        <v>65684573.76743099</v>
      </c>
      <c r="N124" s="184">
        <v>-845989.8669141307</v>
      </c>
      <c r="O124" s="32">
        <f t="shared" si="26"/>
        <v>64838583.90051686</v>
      </c>
      <c r="P124" s="184">
        <v>1161386</v>
      </c>
      <c r="Q124" s="77">
        <f t="shared" si="27"/>
        <v>65999969.90051686</v>
      </c>
      <c r="R124" s="184">
        <v>1568670</v>
      </c>
      <c r="S124" s="77">
        <f t="shared" si="28"/>
        <v>67568639.90051687</v>
      </c>
      <c r="T124" s="184">
        <v>2350451</v>
      </c>
      <c r="U124" s="77">
        <f t="shared" si="29"/>
        <v>69919090.90051687</v>
      </c>
      <c r="V124" s="184">
        <v>2461761</v>
      </c>
      <c r="W124" s="221">
        <f t="shared" si="30"/>
        <v>72380851.90051687</v>
      </c>
      <c r="X124" s="184">
        <v>2663936</v>
      </c>
      <c r="Y124" s="221">
        <f t="shared" si="31"/>
        <v>75044787.90051687</v>
      </c>
      <c r="Z124" s="184">
        <v>2786756</v>
      </c>
      <c r="AA124" s="221">
        <f t="shared" si="32"/>
        <v>77831543.90051687</v>
      </c>
      <c r="AB124" s="184">
        <v>2606266</v>
      </c>
      <c r="AC124" s="221">
        <f t="shared" si="36"/>
        <v>80437809.90051687</v>
      </c>
      <c r="AD124" s="184">
        <v>4055746</v>
      </c>
      <c r="AE124" s="221">
        <f t="shared" si="36"/>
        <v>84493555.90051687</v>
      </c>
      <c r="AF124" s="184">
        <v>3807927</v>
      </c>
      <c r="AG124" s="221">
        <f t="shared" si="33"/>
        <v>88301482.90051687</v>
      </c>
      <c r="AH124" s="184">
        <v>3752818</v>
      </c>
      <c r="AI124" s="221">
        <f t="shared" si="34"/>
        <v>92054300.90051687</v>
      </c>
      <c r="AJ124" s="184">
        <v>1554563</v>
      </c>
      <c r="AK124" s="221">
        <f t="shared" si="35"/>
        <v>93608863.90051687</v>
      </c>
    </row>
    <row r="125" spans="1:37" ht="14.25">
      <c r="A125" s="176">
        <v>1283</v>
      </c>
      <c r="B125" s="10" t="s">
        <v>243</v>
      </c>
      <c r="C125" s="36">
        <v>124751</v>
      </c>
      <c r="D125" s="14">
        <f t="shared" si="21"/>
        <v>163987461.28384176</v>
      </c>
      <c r="E125" s="12">
        <v>13914597</v>
      </c>
      <c r="F125" s="26">
        <f t="shared" si="22"/>
        <v>177902058.28384176</v>
      </c>
      <c r="G125" s="48">
        <v>1878890</v>
      </c>
      <c r="H125" s="29">
        <f t="shared" si="23"/>
        <v>179780948.28384176</v>
      </c>
      <c r="I125" s="96">
        <v>3781901</v>
      </c>
      <c r="J125" s="26">
        <f t="shared" si="24"/>
        <v>183562849.28384176</v>
      </c>
      <c r="K125" s="190">
        <v>11420731</v>
      </c>
      <c r="L125" s="184">
        <v>17834</v>
      </c>
      <c r="M125" s="32">
        <f t="shared" si="25"/>
        <v>195001414.28384176</v>
      </c>
      <c r="N125" s="184">
        <v>-902615.6525732279</v>
      </c>
      <c r="O125" s="32">
        <f t="shared" si="26"/>
        <v>194098798.63126853</v>
      </c>
      <c r="P125" s="184">
        <v>2325377</v>
      </c>
      <c r="Q125" s="77">
        <f t="shared" si="27"/>
        <v>196424175.63126853</v>
      </c>
      <c r="R125" s="184">
        <v>4479899</v>
      </c>
      <c r="S125" s="77">
        <f t="shared" si="28"/>
        <v>200904074.63126853</v>
      </c>
      <c r="T125" s="184">
        <v>5807119</v>
      </c>
      <c r="U125" s="77">
        <f t="shared" si="29"/>
        <v>206711193.63126853</v>
      </c>
      <c r="V125" s="184">
        <v>8372329</v>
      </c>
      <c r="W125" s="221">
        <f t="shared" si="30"/>
        <v>215083522.63126853</v>
      </c>
      <c r="X125" s="184">
        <v>5441698</v>
      </c>
      <c r="Y125" s="221">
        <f t="shared" si="31"/>
        <v>220525220.63126853</v>
      </c>
      <c r="Z125" s="184">
        <v>6822954</v>
      </c>
      <c r="AA125" s="221">
        <f t="shared" si="32"/>
        <v>227348174.63126853</v>
      </c>
      <c r="AB125" s="184">
        <v>8137577</v>
      </c>
      <c r="AC125" s="221">
        <f t="shared" si="36"/>
        <v>235485751.63126853</v>
      </c>
      <c r="AD125" s="184">
        <v>11233967</v>
      </c>
      <c r="AE125" s="221">
        <f t="shared" si="36"/>
        <v>246719718.63126853</v>
      </c>
      <c r="AF125" s="184">
        <v>11020649</v>
      </c>
      <c r="AG125" s="221">
        <f t="shared" si="33"/>
        <v>257740367.63126853</v>
      </c>
      <c r="AH125" s="184">
        <v>11201674</v>
      </c>
      <c r="AI125" s="221">
        <f t="shared" si="34"/>
        <v>268942041.6312685</v>
      </c>
      <c r="AJ125" s="184">
        <v>4711110</v>
      </c>
      <c r="AK125" s="221">
        <f t="shared" si="35"/>
        <v>273653151.6312685</v>
      </c>
    </row>
    <row r="126" spans="1:37" ht="14.25">
      <c r="A126" s="176">
        <v>1284</v>
      </c>
      <c r="B126" s="10" t="s">
        <v>245</v>
      </c>
      <c r="C126" s="36">
        <v>24100</v>
      </c>
      <c r="D126" s="14">
        <f t="shared" si="21"/>
        <v>31679888.874162022</v>
      </c>
      <c r="E126" s="12">
        <v>5823779</v>
      </c>
      <c r="F126" s="26">
        <f t="shared" si="22"/>
        <v>37503667.87416202</v>
      </c>
      <c r="G126" s="48">
        <v>557294</v>
      </c>
      <c r="H126" s="29">
        <f t="shared" si="23"/>
        <v>38060961.87416202</v>
      </c>
      <c r="I126" s="96">
        <v>1252504</v>
      </c>
      <c r="J126" s="26">
        <f t="shared" si="24"/>
        <v>39313465.87416202</v>
      </c>
      <c r="K126" s="190">
        <v>4014313</v>
      </c>
      <c r="L126" s="184">
        <v>227119</v>
      </c>
      <c r="M126" s="32">
        <f t="shared" si="25"/>
        <v>43554897.87416202</v>
      </c>
      <c r="N126" s="184">
        <v>2246100.7863983884</v>
      </c>
      <c r="O126" s="32">
        <f t="shared" si="26"/>
        <v>45800998.66056041</v>
      </c>
      <c r="P126" s="184">
        <v>662694</v>
      </c>
      <c r="Q126" s="77">
        <f t="shared" si="27"/>
        <v>46463692.66056041</v>
      </c>
      <c r="R126" s="184">
        <v>1263559</v>
      </c>
      <c r="S126" s="77">
        <f t="shared" si="28"/>
        <v>47727251.66056041</v>
      </c>
      <c r="T126" s="184">
        <v>2035322</v>
      </c>
      <c r="U126" s="77">
        <f t="shared" si="29"/>
        <v>49762573.66056041</v>
      </c>
      <c r="V126" s="184">
        <v>3084585</v>
      </c>
      <c r="W126" s="221">
        <f t="shared" si="30"/>
        <v>52847158.66056041</v>
      </c>
      <c r="X126" s="184">
        <v>2509456</v>
      </c>
      <c r="Y126" s="221">
        <f t="shared" si="31"/>
        <v>55356614.66056041</v>
      </c>
      <c r="Z126" s="184">
        <v>2396053</v>
      </c>
      <c r="AA126" s="221">
        <f t="shared" si="32"/>
        <v>57752667.66056041</v>
      </c>
      <c r="AB126" s="184">
        <v>2814077</v>
      </c>
      <c r="AC126" s="221">
        <f t="shared" si="36"/>
        <v>60566744.66056041</v>
      </c>
      <c r="AD126" s="184">
        <v>2981767</v>
      </c>
      <c r="AE126" s="221">
        <f t="shared" si="36"/>
        <v>63548511.66056041</v>
      </c>
      <c r="AF126" s="184">
        <v>3825769.9999999995</v>
      </c>
      <c r="AG126" s="221">
        <f t="shared" si="33"/>
        <v>67374281.6605604</v>
      </c>
      <c r="AH126" s="184">
        <v>4092057</v>
      </c>
      <c r="AI126" s="221">
        <f t="shared" si="34"/>
        <v>71466338.6605604</v>
      </c>
      <c r="AJ126" s="184">
        <v>1717756</v>
      </c>
      <c r="AK126" s="221">
        <f t="shared" si="35"/>
        <v>73184094.6605604</v>
      </c>
    </row>
    <row r="127" spans="1:37" ht="14.25">
      <c r="A127" s="176">
        <v>1285</v>
      </c>
      <c r="B127" s="10" t="s">
        <v>247</v>
      </c>
      <c r="C127" s="36">
        <v>30653</v>
      </c>
      <c r="D127" s="14">
        <f t="shared" si="21"/>
        <v>40293926.70787089</v>
      </c>
      <c r="E127" s="12">
        <v>6318088</v>
      </c>
      <c r="F127" s="26">
        <f t="shared" si="22"/>
        <v>46612014.70787089</v>
      </c>
      <c r="G127" s="48">
        <v>1052383</v>
      </c>
      <c r="H127" s="29">
        <f t="shared" si="23"/>
        <v>47664397.70787089</v>
      </c>
      <c r="I127" s="96">
        <v>997402</v>
      </c>
      <c r="J127" s="26">
        <f t="shared" si="24"/>
        <v>48661799.70787089</v>
      </c>
      <c r="K127" s="190">
        <v>3754819</v>
      </c>
      <c r="L127" s="184">
        <v>83000</v>
      </c>
      <c r="M127" s="32">
        <f t="shared" si="25"/>
        <v>52499618.70787089</v>
      </c>
      <c r="N127" s="184">
        <v>1207201.4818452224</v>
      </c>
      <c r="O127" s="32">
        <f t="shared" si="26"/>
        <v>53706820.189716116</v>
      </c>
      <c r="P127" s="184">
        <v>1169912</v>
      </c>
      <c r="Q127" s="77">
        <f t="shared" si="27"/>
        <v>54876732.189716116</v>
      </c>
      <c r="R127" s="184">
        <v>-744955</v>
      </c>
      <c r="S127" s="77">
        <f t="shared" si="28"/>
        <v>54131777.189716116</v>
      </c>
      <c r="T127" s="184">
        <v>1311394</v>
      </c>
      <c r="U127" s="77">
        <f t="shared" si="29"/>
        <v>55443171.189716116</v>
      </c>
      <c r="V127" s="184">
        <v>2069966</v>
      </c>
      <c r="W127" s="221">
        <f t="shared" si="30"/>
        <v>57513137.189716116</v>
      </c>
      <c r="X127" s="184">
        <v>4096029</v>
      </c>
      <c r="Y127" s="221">
        <f t="shared" si="31"/>
        <v>61609166.189716116</v>
      </c>
      <c r="Z127" s="184">
        <v>1861370</v>
      </c>
      <c r="AA127" s="221">
        <f t="shared" si="32"/>
        <v>63470536.189716116</v>
      </c>
      <c r="AB127" s="184">
        <v>2095945</v>
      </c>
      <c r="AC127" s="221">
        <f t="shared" si="36"/>
        <v>65566481.189716116</v>
      </c>
      <c r="AD127" s="184">
        <v>5036761</v>
      </c>
      <c r="AE127" s="221">
        <f t="shared" si="36"/>
        <v>70603242.18971612</v>
      </c>
      <c r="AF127" s="184">
        <v>2820027</v>
      </c>
      <c r="AG127" s="221">
        <f t="shared" si="33"/>
        <v>73423269.18971612</v>
      </c>
      <c r="AH127" s="184">
        <v>2857883</v>
      </c>
      <c r="AI127" s="221">
        <f t="shared" si="34"/>
        <v>76281152.18971612</v>
      </c>
      <c r="AJ127" s="184">
        <v>1171667</v>
      </c>
      <c r="AK127" s="221">
        <f t="shared" si="35"/>
        <v>77452819.18971612</v>
      </c>
    </row>
    <row r="128" spans="1:37" ht="14.25">
      <c r="A128" s="176">
        <v>1286</v>
      </c>
      <c r="B128" s="10" t="s">
        <v>249</v>
      </c>
      <c r="C128" s="36">
        <v>27611</v>
      </c>
      <c r="D128" s="14">
        <f t="shared" si="21"/>
        <v>36295162.31138953</v>
      </c>
      <c r="E128" s="12">
        <v>7623067</v>
      </c>
      <c r="F128" s="26">
        <f t="shared" si="22"/>
        <v>43918229.31138953</v>
      </c>
      <c r="G128" s="48">
        <v>2098638</v>
      </c>
      <c r="H128" s="29">
        <f t="shared" si="23"/>
        <v>46016867.31138953</v>
      </c>
      <c r="I128" s="96">
        <v>1248197</v>
      </c>
      <c r="J128" s="26">
        <f t="shared" si="24"/>
        <v>47265064.31138953</v>
      </c>
      <c r="K128" s="190">
        <v>4457036</v>
      </c>
      <c r="L128" s="184">
        <v>231818</v>
      </c>
      <c r="M128" s="32">
        <f t="shared" si="25"/>
        <v>51953918.31138953</v>
      </c>
      <c r="N128" s="184">
        <v>1008023.3038276285</v>
      </c>
      <c r="O128" s="32">
        <f t="shared" si="26"/>
        <v>52961941.61521716</v>
      </c>
      <c r="P128" s="184">
        <v>578276</v>
      </c>
      <c r="Q128" s="77">
        <f t="shared" si="27"/>
        <v>53540217.61521716</v>
      </c>
      <c r="R128" s="184">
        <v>2095174</v>
      </c>
      <c r="S128" s="77">
        <f t="shared" si="28"/>
        <v>55635391.61521716</v>
      </c>
      <c r="T128" s="184">
        <v>1720209</v>
      </c>
      <c r="U128" s="77">
        <f t="shared" si="29"/>
        <v>57355600.61521716</v>
      </c>
      <c r="V128" s="184">
        <v>2888147</v>
      </c>
      <c r="W128" s="221">
        <f t="shared" si="30"/>
        <v>60243747.61521716</v>
      </c>
      <c r="X128" s="184">
        <v>3849827</v>
      </c>
      <c r="Y128" s="221">
        <f t="shared" si="31"/>
        <v>64093574.61521716</v>
      </c>
      <c r="Z128" s="184">
        <v>2204650</v>
      </c>
      <c r="AA128" s="221">
        <f t="shared" si="32"/>
        <v>66298224.61521716</v>
      </c>
      <c r="AB128" s="184">
        <v>2924160</v>
      </c>
      <c r="AC128" s="221">
        <f t="shared" si="36"/>
        <v>69222384.61521715</v>
      </c>
      <c r="AD128" s="184">
        <v>3895235</v>
      </c>
      <c r="AE128" s="221">
        <f t="shared" si="36"/>
        <v>73117619.61521715</v>
      </c>
      <c r="AF128" s="184">
        <v>3843499</v>
      </c>
      <c r="AG128" s="221">
        <f t="shared" si="33"/>
        <v>76961118.61521715</v>
      </c>
      <c r="AH128" s="184">
        <v>3730300</v>
      </c>
      <c r="AI128" s="221">
        <f t="shared" si="34"/>
        <v>80691418.61521715</v>
      </c>
      <c r="AJ128" s="184">
        <v>1538957</v>
      </c>
      <c r="AK128" s="221">
        <f t="shared" si="35"/>
        <v>82230375.61521715</v>
      </c>
    </row>
    <row r="129" spans="1:37" ht="14.25">
      <c r="A129" s="176">
        <v>1287</v>
      </c>
      <c r="B129" s="10" t="s">
        <v>251</v>
      </c>
      <c r="C129" s="36">
        <v>40892</v>
      </c>
      <c r="D129" s="14">
        <f t="shared" si="21"/>
        <v>53753278.665652834</v>
      </c>
      <c r="E129" s="12">
        <v>8806163</v>
      </c>
      <c r="F129" s="26">
        <f t="shared" si="22"/>
        <v>62559441.665652834</v>
      </c>
      <c r="G129" s="48">
        <v>1490311</v>
      </c>
      <c r="H129" s="29">
        <f t="shared" si="23"/>
        <v>64049752.665652834</v>
      </c>
      <c r="I129" s="96">
        <v>1615975</v>
      </c>
      <c r="J129" s="26">
        <f t="shared" si="24"/>
        <v>65665727.665652834</v>
      </c>
      <c r="K129" s="190">
        <v>4921451</v>
      </c>
      <c r="L129" s="184">
        <v>274932</v>
      </c>
      <c r="M129" s="32">
        <f t="shared" si="25"/>
        <v>70862110.66565284</v>
      </c>
      <c r="N129" s="184">
        <v>2376777.298979372</v>
      </c>
      <c r="O129" s="32">
        <f t="shared" si="26"/>
        <v>73238887.96463221</v>
      </c>
      <c r="P129" s="184">
        <v>1302549</v>
      </c>
      <c r="Q129" s="77">
        <f t="shared" si="27"/>
        <v>74541436.96463221</v>
      </c>
      <c r="R129" s="184">
        <v>1446092</v>
      </c>
      <c r="S129" s="77">
        <f t="shared" si="28"/>
        <v>75987528.96463221</v>
      </c>
      <c r="T129" s="184">
        <v>2376912</v>
      </c>
      <c r="U129" s="77">
        <f t="shared" si="29"/>
        <v>78364440.96463221</v>
      </c>
      <c r="V129" s="184">
        <v>3585295</v>
      </c>
      <c r="W129" s="221">
        <f t="shared" si="30"/>
        <v>81949735.96463221</v>
      </c>
      <c r="X129" s="184">
        <v>3846254</v>
      </c>
      <c r="Y129" s="221">
        <f t="shared" si="31"/>
        <v>85795989.96463221</v>
      </c>
      <c r="Z129" s="184">
        <v>3641492</v>
      </c>
      <c r="AA129" s="221">
        <f t="shared" si="32"/>
        <v>89437481.96463221</v>
      </c>
      <c r="AB129" s="184">
        <v>3591170</v>
      </c>
      <c r="AC129" s="221">
        <f t="shared" si="36"/>
        <v>93028651.96463221</v>
      </c>
      <c r="AD129" s="184">
        <v>4836867</v>
      </c>
      <c r="AE129" s="221">
        <f t="shared" si="36"/>
        <v>97865518.96463221</v>
      </c>
      <c r="AF129" s="184">
        <v>5126943</v>
      </c>
      <c r="AG129" s="221">
        <f t="shared" si="33"/>
        <v>102992461.96463221</v>
      </c>
      <c r="AH129" s="184">
        <v>5248889</v>
      </c>
      <c r="AI129" s="221">
        <f t="shared" si="34"/>
        <v>108241350.96463221</v>
      </c>
      <c r="AJ129" s="184">
        <v>2189083</v>
      </c>
      <c r="AK129" s="221">
        <f t="shared" si="35"/>
        <v>110430433.96463221</v>
      </c>
    </row>
    <row r="130" spans="1:37" ht="14.25">
      <c r="A130" s="176">
        <v>1290</v>
      </c>
      <c r="B130" s="10" t="s">
        <v>253</v>
      </c>
      <c r="C130" s="36">
        <v>77131</v>
      </c>
      <c r="D130" s="14">
        <f t="shared" si="21"/>
        <v>101390104.09763448</v>
      </c>
      <c r="E130" s="12">
        <v>15394083</v>
      </c>
      <c r="F130" s="26">
        <f t="shared" si="22"/>
        <v>116784187.09763448</v>
      </c>
      <c r="G130" s="48">
        <v>2676620</v>
      </c>
      <c r="H130" s="29">
        <f t="shared" si="23"/>
        <v>119460807.09763448</v>
      </c>
      <c r="I130" s="96">
        <v>2223941</v>
      </c>
      <c r="J130" s="26">
        <f t="shared" si="24"/>
        <v>121684748.09763448</v>
      </c>
      <c r="K130" s="190">
        <v>13095125</v>
      </c>
      <c r="L130" s="184">
        <v>214699</v>
      </c>
      <c r="M130" s="32">
        <f t="shared" si="25"/>
        <v>134994572.0976345</v>
      </c>
      <c r="N130" s="184">
        <v>1963175.748742491</v>
      </c>
      <c r="O130" s="32">
        <f t="shared" si="26"/>
        <v>136957747.846377</v>
      </c>
      <c r="P130" s="184">
        <v>2099936</v>
      </c>
      <c r="Q130" s="77">
        <f t="shared" si="27"/>
        <v>139057683.846377</v>
      </c>
      <c r="R130" s="184">
        <v>3211357</v>
      </c>
      <c r="S130" s="77">
        <f t="shared" si="28"/>
        <v>142269040.846377</v>
      </c>
      <c r="T130" s="184">
        <v>3529857</v>
      </c>
      <c r="U130" s="77">
        <f t="shared" si="29"/>
        <v>145798897.846377</v>
      </c>
      <c r="V130" s="184">
        <v>5725952</v>
      </c>
      <c r="W130" s="221">
        <f t="shared" si="30"/>
        <v>151524849.846377</v>
      </c>
      <c r="X130" s="184">
        <v>9924268</v>
      </c>
      <c r="Y130" s="221">
        <f t="shared" si="31"/>
        <v>161449117.846377</v>
      </c>
      <c r="Z130" s="184">
        <v>4744540</v>
      </c>
      <c r="AA130" s="221">
        <f t="shared" si="32"/>
        <v>166193657.846377</v>
      </c>
      <c r="AB130" s="184">
        <v>7122210</v>
      </c>
      <c r="AC130" s="221">
        <f t="shared" si="36"/>
        <v>173315867.846377</v>
      </c>
      <c r="AD130" s="184">
        <v>15718635</v>
      </c>
      <c r="AE130" s="221">
        <f t="shared" si="36"/>
        <v>189034502.846377</v>
      </c>
      <c r="AF130" s="184">
        <v>7749452</v>
      </c>
      <c r="AG130" s="221">
        <f t="shared" si="33"/>
        <v>196783954.846377</v>
      </c>
      <c r="AH130" s="184">
        <v>7364192</v>
      </c>
      <c r="AI130" s="221">
        <f t="shared" si="34"/>
        <v>204148146.846377</v>
      </c>
      <c r="AJ130" s="184">
        <v>3013077</v>
      </c>
      <c r="AK130" s="221">
        <f t="shared" si="35"/>
        <v>207161223.846377</v>
      </c>
    </row>
    <row r="131" spans="1:37" ht="14.25">
      <c r="A131" s="176">
        <v>1291</v>
      </c>
      <c r="B131" s="10" t="s">
        <v>255</v>
      </c>
      <c r="C131" s="36">
        <v>19348</v>
      </c>
      <c r="D131" s="14">
        <f t="shared" si="21"/>
        <v>25433298.337646756</v>
      </c>
      <c r="E131" s="12">
        <v>7232654</v>
      </c>
      <c r="F131" s="26">
        <f t="shared" si="22"/>
        <v>32665952.337646756</v>
      </c>
      <c r="G131" s="48">
        <v>1227370</v>
      </c>
      <c r="H131" s="29">
        <f t="shared" si="23"/>
        <v>33893322.33764675</v>
      </c>
      <c r="I131" s="96">
        <v>1066404</v>
      </c>
      <c r="J131" s="26">
        <f t="shared" si="24"/>
        <v>34959726.33764675</v>
      </c>
      <c r="K131" s="190">
        <v>4677501</v>
      </c>
      <c r="L131" s="184">
        <v>207693</v>
      </c>
      <c r="M131" s="32">
        <f t="shared" si="25"/>
        <v>39844920.33764675</v>
      </c>
      <c r="N131" s="184">
        <v>1602062.0467732772</v>
      </c>
      <c r="O131" s="32">
        <f t="shared" si="26"/>
        <v>41446982.38442003</v>
      </c>
      <c r="P131" s="184">
        <v>612063</v>
      </c>
      <c r="Q131" s="77">
        <f t="shared" si="27"/>
        <v>42059045.38442003</v>
      </c>
      <c r="R131" s="184">
        <v>1269902</v>
      </c>
      <c r="S131" s="77">
        <f t="shared" si="28"/>
        <v>43328947.38442003</v>
      </c>
      <c r="T131" s="184">
        <v>1655567</v>
      </c>
      <c r="U131" s="77">
        <f t="shared" si="29"/>
        <v>44984514.38442003</v>
      </c>
      <c r="V131" s="184">
        <v>2622195</v>
      </c>
      <c r="W131" s="221">
        <f t="shared" si="30"/>
        <v>47606709.38442003</v>
      </c>
      <c r="X131" s="184">
        <v>4647138</v>
      </c>
      <c r="Y131" s="221">
        <f t="shared" si="31"/>
        <v>52253847.38442003</v>
      </c>
      <c r="Z131" s="184">
        <v>2248660</v>
      </c>
      <c r="AA131" s="221">
        <f t="shared" si="32"/>
        <v>54502507.38442003</v>
      </c>
      <c r="AB131" s="184">
        <v>2636636</v>
      </c>
      <c r="AC131" s="221">
        <f t="shared" si="36"/>
        <v>57139143.38442003</v>
      </c>
      <c r="AD131" s="184">
        <v>5209202</v>
      </c>
      <c r="AE131" s="221">
        <f t="shared" si="36"/>
        <v>62348345.38442003</v>
      </c>
      <c r="AF131" s="184">
        <v>3391520</v>
      </c>
      <c r="AG131" s="221">
        <f t="shared" si="33"/>
        <v>65739865.38442003</v>
      </c>
      <c r="AH131" s="184">
        <v>3404811</v>
      </c>
      <c r="AI131" s="221">
        <f t="shared" si="34"/>
        <v>69144676.38442004</v>
      </c>
      <c r="AJ131" s="184">
        <v>1401913</v>
      </c>
      <c r="AK131" s="221">
        <f t="shared" si="35"/>
        <v>70546589.38442004</v>
      </c>
    </row>
    <row r="132" spans="1:37" ht="14.25">
      <c r="A132" s="176">
        <v>1292</v>
      </c>
      <c r="B132" s="10" t="s">
        <v>257</v>
      </c>
      <c r="C132" s="36">
        <v>38766</v>
      </c>
      <c r="D132" s="14">
        <f t="shared" si="21"/>
        <v>50958612.95003174</v>
      </c>
      <c r="E132" s="12">
        <v>10144512</v>
      </c>
      <c r="F132" s="26">
        <f t="shared" si="22"/>
        <v>61103124.95003174</v>
      </c>
      <c r="G132" s="48">
        <v>1054320</v>
      </c>
      <c r="H132" s="29">
        <f t="shared" si="23"/>
        <v>62157444.95003174</v>
      </c>
      <c r="I132" s="96">
        <v>1693802</v>
      </c>
      <c r="J132" s="26">
        <f t="shared" si="24"/>
        <v>63851246.95003174</v>
      </c>
      <c r="K132" s="190">
        <v>5427929</v>
      </c>
      <c r="L132" s="184">
        <v>10072</v>
      </c>
      <c r="M132" s="32">
        <f t="shared" si="25"/>
        <v>69289247.95003174</v>
      </c>
      <c r="N132" s="184">
        <v>927202.9352497905</v>
      </c>
      <c r="O132" s="32">
        <f t="shared" si="26"/>
        <v>70216450.88528153</v>
      </c>
      <c r="P132" s="184">
        <v>793528</v>
      </c>
      <c r="Q132" s="77">
        <f t="shared" si="27"/>
        <v>71009978.88528153</v>
      </c>
      <c r="R132" s="184">
        <v>2489853</v>
      </c>
      <c r="S132" s="77">
        <f t="shared" si="28"/>
        <v>73499831.88528153</v>
      </c>
      <c r="T132" s="184">
        <v>2436392</v>
      </c>
      <c r="U132" s="77">
        <f t="shared" si="29"/>
        <v>75936223.88528153</v>
      </c>
      <c r="V132" s="184">
        <v>3594302</v>
      </c>
      <c r="W132" s="221">
        <f t="shared" si="30"/>
        <v>79530525.88528153</v>
      </c>
      <c r="X132" s="184">
        <v>3231178</v>
      </c>
      <c r="Y132" s="221">
        <f t="shared" si="31"/>
        <v>82761703.88528153</v>
      </c>
      <c r="Z132" s="184">
        <v>3084204</v>
      </c>
      <c r="AA132" s="221">
        <f t="shared" si="32"/>
        <v>85845907.88528153</v>
      </c>
      <c r="AB132" s="184">
        <v>3595010</v>
      </c>
      <c r="AC132" s="221">
        <f t="shared" si="36"/>
        <v>89440917.88528153</v>
      </c>
      <c r="AD132" s="184">
        <v>5781402</v>
      </c>
      <c r="AE132" s="221">
        <f t="shared" si="36"/>
        <v>95222319.88528153</v>
      </c>
      <c r="AF132" s="184">
        <v>4286488</v>
      </c>
      <c r="AG132" s="221">
        <f t="shared" si="33"/>
        <v>99508807.88528153</v>
      </c>
      <c r="AH132" s="184">
        <v>4562581</v>
      </c>
      <c r="AI132" s="221">
        <f t="shared" si="34"/>
        <v>104071388.88528153</v>
      </c>
      <c r="AJ132" s="184">
        <v>1878562</v>
      </c>
      <c r="AK132" s="221">
        <f t="shared" si="35"/>
        <v>105949950.88528153</v>
      </c>
    </row>
    <row r="133" spans="1:37" ht="14.25">
      <c r="A133" s="176">
        <v>1293</v>
      </c>
      <c r="B133" s="10" t="s">
        <v>259</v>
      </c>
      <c r="C133" s="36">
        <v>49722</v>
      </c>
      <c r="D133" s="14">
        <f t="shared" si="21"/>
        <v>65360474.46477527</v>
      </c>
      <c r="E133" s="12">
        <v>12609887</v>
      </c>
      <c r="F133" s="26">
        <f t="shared" si="22"/>
        <v>77970361.46477526</v>
      </c>
      <c r="G133" s="48">
        <v>1607865</v>
      </c>
      <c r="H133" s="29">
        <f t="shared" si="23"/>
        <v>79578226.46477526</v>
      </c>
      <c r="I133" s="96">
        <v>2418039</v>
      </c>
      <c r="J133" s="26">
        <f t="shared" si="24"/>
        <v>81996265.46477526</v>
      </c>
      <c r="K133" s="190">
        <v>8356055</v>
      </c>
      <c r="L133" s="184">
        <v>357201</v>
      </c>
      <c r="M133" s="32">
        <f t="shared" si="25"/>
        <v>90709521.46477526</v>
      </c>
      <c r="N133" s="184">
        <v>10988.473829895258</v>
      </c>
      <c r="O133" s="32">
        <f t="shared" si="26"/>
        <v>90720509.93860516</v>
      </c>
      <c r="P133" s="184">
        <v>-123831</v>
      </c>
      <c r="Q133" s="77">
        <f t="shared" si="27"/>
        <v>90596678.93860516</v>
      </c>
      <c r="R133" s="184">
        <v>-2487218</v>
      </c>
      <c r="S133" s="77">
        <f t="shared" si="28"/>
        <v>88109460.93860516</v>
      </c>
      <c r="T133" s="184">
        <v>1688222</v>
      </c>
      <c r="U133" s="77">
        <f t="shared" si="29"/>
        <v>89797682.93860516</v>
      </c>
      <c r="V133" s="184">
        <v>1613464</v>
      </c>
      <c r="W133" s="221">
        <f t="shared" si="30"/>
        <v>91411146.93860516</v>
      </c>
      <c r="X133" s="184">
        <v>8724810</v>
      </c>
      <c r="Y133" s="221">
        <f t="shared" si="31"/>
        <v>100135956.93860516</v>
      </c>
      <c r="Z133" s="184">
        <v>1965928</v>
      </c>
      <c r="AA133" s="221">
        <f t="shared" si="32"/>
        <v>102101884.93860516</v>
      </c>
      <c r="AB133" s="184">
        <v>4051742</v>
      </c>
      <c r="AC133" s="221">
        <f t="shared" si="36"/>
        <v>106153626.93860516</v>
      </c>
      <c r="AD133" s="184">
        <v>12711673</v>
      </c>
      <c r="AE133" s="221">
        <f t="shared" si="36"/>
        <v>118865299.93860516</v>
      </c>
      <c r="AF133" s="184">
        <v>3820891</v>
      </c>
      <c r="AG133" s="221">
        <f t="shared" si="33"/>
        <v>122686190.93860516</v>
      </c>
      <c r="AH133" s="184">
        <v>2555152</v>
      </c>
      <c r="AI133" s="221">
        <f t="shared" si="34"/>
        <v>125241342.93860516</v>
      </c>
      <c r="AJ133" s="184">
        <v>1011728</v>
      </c>
      <c r="AK133" s="221">
        <f t="shared" si="35"/>
        <v>126253070.93860516</v>
      </c>
    </row>
    <row r="134" spans="1:37" ht="14.25">
      <c r="A134" s="176">
        <v>1315</v>
      </c>
      <c r="B134" s="10" t="s">
        <v>261</v>
      </c>
      <c r="C134" s="36">
        <v>10284</v>
      </c>
      <c r="D134" s="14">
        <f aca="true" t="shared" si="37" ref="D134:D197">(12060000000/9174464)*C134</f>
        <v>13518505.277256524</v>
      </c>
      <c r="E134" s="12">
        <v>2667411</v>
      </c>
      <c r="F134" s="26">
        <f t="shared" si="22"/>
        <v>16185916.277256524</v>
      </c>
      <c r="G134" s="48">
        <v>410647</v>
      </c>
      <c r="H134" s="29">
        <f t="shared" si="23"/>
        <v>16596563.277256524</v>
      </c>
      <c r="I134" s="96">
        <v>681471</v>
      </c>
      <c r="J134" s="26">
        <f t="shared" si="24"/>
        <v>17278034.277256526</v>
      </c>
      <c r="K134" s="190">
        <v>1278023</v>
      </c>
      <c r="L134" s="184">
        <v>48244</v>
      </c>
      <c r="M134" s="32">
        <f t="shared" si="25"/>
        <v>18604301.277256526</v>
      </c>
      <c r="N134" s="184">
        <v>-23620.141770914197</v>
      </c>
      <c r="O134" s="32">
        <f t="shared" si="26"/>
        <v>18580681.13548561</v>
      </c>
      <c r="P134" s="184">
        <v>33080</v>
      </c>
      <c r="Q134" s="77">
        <f t="shared" si="27"/>
        <v>18613761.13548561</v>
      </c>
      <c r="R134" s="184">
        <v>-904873</v>
      </c>
      <c r="S134" s="77">
        <f t="shared" si="28"/>
        <v>17708888.13548561</v>
      </c>
      <c r="T134" s="184">
        <v>35025</v>
      </c>
      <c r="U134" s="77">
        <f t="shared" si="29"/>
        <v>17743913.13548561</v>
      </c>
      <c r="V134" s="184">
        <v>807092</v>
      </c>
      <c r="W134" s="221">
        <f t="shared" si="30"/>
        <v>18551005.13548561</v>
      </c>
      <c r="X134" s="184">
        <v>1174934</v>
      </c>
      <c r="Y134" s="221">
        <f t="shared" si="31"/>
        <v>19725939.13548561</v>
      </c>
      <c r="Z134" s="184">
        <v>348545</v>
      </c>
      <c r="AA134" s="221">
        <f t="shared" si="32"/>
        <v>20074484.13548561</v>
      </c>
      <c r="AB134" s="184">
        <v>1272326</v>
      </c>
      <c r="AC134" s="221">
        <f t="shared" si="36"/>
        <v>21346810.13548561</v>
      </c>
      <c r="AD134" s="184">
        <v>3147366</v>
      </c>
      <c r="AE134" s="221">
        <f t="shared" si="36"/>
        <v>24494176.13548561</v>
      </c>
      <c r="AF134" s="184">
        <v>386196</v>
      </c>
      <c r="AG134" s="221">
        <f t="shared" si="33"/>
        <v>24880372.13548561</v>
      </c>
      <c r="AH134" s="184">
        <v>142434</v>
      </c>
      <c r="AI134" s="221">
        <f t="shared" si="34"/>
        <v>25022806.13548561</v>
      </c>
      <c r="AJ134" s="184">
        <v>54789</v>
      </c>
      <c r="AK134" s="221">
        <f t="shared" si="35"/>
        <v>25077595.13548561</v>
      </c>
    </row>
    <row r="135" spans="1:37" ht="14.25">
      <c r="A135" s="176">
        <v>1380</v>
      </c>
      <c r="B135" s="10" t="s">
        <v>263</v>
      </c>
      <c r="C135" s="36">
        <v>89659</v>
      </c>
      <c r="D135" s="14">
        <f t="shared" si="37"/>
        <v>117858388.23935655</v>
      </c>
      <c r="E135" s="12">
        <v>16524660</v>
      </c>
      <c r="F135" s="26">
        <f aca="true" t="shared" si="38" ref="F135:F198">D135+E135</f>
        <v>134383048.23935655</v>
      </c>
      <c r="G135" s="48">
        <v>5834977</v>
      </c>
      <c r="H135" s="29">
        <f aca="true" t="shared" si="39" ref="H135:H198">F135+G135</f>
        <v>140218025.23935655</v>
      </c>
      <c r="I135" s="96">
        <v>2709968</v>
      </c>
      <c r="J135" s="26">
        <f aca="true" t="shared" si="40" ref="J135:J198">H135+I135</f>
        <v>142927993.23935655</v>
      </c>
      <c r="K135" s="190">
        <v>14507542</v>
      </c>
      <c r="L135" s="184">
        <v>42058</v>
      </c>
      <c r="M135" s="32">
        <f aca="true" t="shared" si="41" ref="M135:M198">J135+K135+L135</f>
        <v>157477593.23935655</v>
      </c>
      <c r="N135" s="184">
        <v>2318685.7895723283</v>
      </c>
      <c r="O135" s="32">
        <f aca="true" t="shared" si="42" ref="O135:O198">M135+N135</f>
        <v>159796279.02892888</v>
      </c>
      <c r="P135" s="184">
        <v>2358350</v>
      </c>
      <c r="Q135" s="77">
        <f aca="true" t="shared" si="43" ref="Q135:Q198">O135+P135</f>
        <v>162154629.02892888</v>
      </c>
      <c r="R135" s="184">
        <v>4533293</v>
      </c>
      <c r="S135" s="77">
        <f aca="true" t="shared" si="44" ref="S135:S198">Q135+R135</f>
        <v>166687922.02892888</v>
      </c>
      <c r="T135" s="184">
        <v>5253935</v>
      </c>
      <c r="U135" s="77">
        <f aca="true" t="shared" si="45" ref="U135:U198">T135+S135</f>
        <v>171941857.02892888</v>
      </c>
      <c r="V135" s="184">
        <v>7250093</v>
      </c>
      <c r="W135" s="221">
        <f aca="true" t="shared" si="46" ref="W135:W198">V135+U135</f>
        <v>179191950.02892888</v>
      </c>
      <c r="X135" s="184">
        <v>10127632</v>
      </c>
      <c r="Y135" s="221">
        <f aca="true" t="shared" si="47" ref="Y135:Y198">W135+X135</f>
        <v>189319582.02892888</v>
      </c>
      <c r="Z135" s="184">
        <v>6185150</v>
      </c>
      <c r="AA135" s="221">
        <f aca="true" t="shared" si="48" ref="AA135:AA198">Z135+Y135</f>
        <v>195504732.02892888</v>
      </c>
      <c r="AB135" s="184">
        <v>7819260</v>
      </c>
      <c r="AC135" s="221">
        <f t="shared" si="36"/>
        <v>203323992.02892888</v>
      </c>
      <c r="AD135" s="184">
        <v>13836816</v>
      </c>
      <c r="AE135" s="221">
        <f t="shared" si="36"/>
        <v>217160808.02892888</v>
      </c>
      <c r="AF135" s="184">
        <v>10063151.999999996</v>
      </c>
      <c r="AG135" s="221">
        <f t="shared" si="33"/>
        <v>227223960.02892888</v>
      </c>
      <c r="AH135" s="184">
        <v>10495384</v>
      </c>
      <c r="AI135" s="221">
        <f t="shared" si="34"/>
        <v>237719344.02892888</v>
      </c>
      <c r="AJ135" s="184">
        <v>4392606</v>
      </c>
      <c r="AK135" s="221">
        <f t="shared" si="35"/>
        <v>242111950.02892888</v>
      </c>
    </row>
    <row r="136" spans="1:37" ht="14.25">
      <c r="A136" s="176">
        <v>1381</v>
      </c>
      <c r="B136" s="10" t="s">
        <v>265</v>
      </c>
      <c r="C136" s="36">
        <v>23166</v>
      </c>
      <c r="D136" s="14">
        <f t="shared" si="37"/>
        <v>30452128.865511924</v>
      </c>
      <c r="E136" s="12">
        <v>9154764</v>
      </c>
      <c r="F136" s="26">
        <f t="shared" si="38"/>
        <v>39606892.865511924</v>
      </c>
      <c r="G136" s="48">
        <v>2905183</v>
      </c>
      <c r="H136" s="29">
        <f t="shared" si="39"/>
        <v>42512075.865511924</v>
      </c>
      <c r="I136" s="96">
        <v>1381865</v>
      </c>
      <c r="J136" s="26">
        <f t="shared" si="40"/>
        <v>43893940.865511924</v>
      </c>
      <c r="K136" s="190">
        <v>4695944</v>
      </c>
      <c r="L136" s="184">
        <v>128628</v>
      </c>
      <c r="M136" s="32">
        <f t="shared" si="41"/>
        <v>48718512.865511924</v>
      </c>
      <c r="N136" s="184">
        <v>1074196.3556724042</v>
      </c>
      <c r="O136" s="32">
        <f t="shared" si="42"/>
        <v>49792709.22118433</v>
      </c>
      <c r="P136" s="184">
        <v>1276176</v>
      </c>
      <c r="Q136" s="77">
        <f t="shared" si="43"/>
        <v>51068885.22118433</v>
      </c>
      <c r="R136" s="184">
        <v>958067</v>
      </c>
      <c r="S136" s="77">
        <f t="shared" si="44"/>
        <v>52026952.22118433</v>
      </c>
      <c r="T136" s="184">
        <v>1498160</v>
      </c>
      <c r="U136" s="77">
        <f t="shared" si="45"/>
        <v>53525112.22118433</v>
      </c>
      <c r="V136" s="184">
        <v>2962836</v>
      </c>
      <c r="W136" s="221">
        <f t="shared" si="46"/>
        <v>56487948.22118433</v>
      </c>
      <c r="X136" s="184">
        <v>4291621</v>
      </c>
      <c r="Y136" s="221">
        <f t="shared" si="47"/>
        <v>60779569.22118433</v>
      </c>
      <c r="Z136" s="184">
        <v>1991718</v>
      </c>
      <c r="AA136" s="221">
        <f t="shared" si="48"/>
        <v>62771287.22118433</v>
      </c>
      <c r="AB136" s="184">
        <v>3152746</v>
      </c>
      <c r="AC136" s="221">
        <f t="shared" si="36"/>
        <v>65924033.22118433</v>
      </c>
      <c r="AD136" s="184">
        <v>10043368</v>
      </c>
      <c r="AE136" s="221">
        <f t="shared" si="36"/>
        <v>75967401.22118433</v>
      </c>
      <c r="AF136" s="184">
        <v>3045627</v>
      </c>
      <c r="AG136" s="221">
        <f aca="true" t="shared" si="49" ref="AG136:AG199">AF136+AE136</f>
        <v>79013028.22118433</v>
      </c>
      <c r="AH136" s="184">
        <v>2888350</v>
      </c>
      <c r="AI136" s="221">
        <f aca="true" t="shared" si="50" ref="AI136:AI199">AH136+AG136</f>
        <v>81901378.22118433</v>
      </c>
      <c r="AJ136" s="184">
        <v>1180984</v>
      </c>
      <c r="AK136" s="221">
        <f aca="true" t="shared" si="51" ref="AK136:AK199">AJ136+AI136</f>
        <v>83082362.22118433</v>
      </c>
    </row>
    <row r="137" spans="1:37" ht="14.25">
      <c r="A137" s="176">
        <v>1382</v>
      </c>
      <c r="B137" s="10" t="s">
        <v>267</v>
      </c>
      <c r="C137" s="36">
        <v>40168</v>
      </c>
      <c r="D137" s="14">
        <f t="shared" si="37"/>
        <v>52801567.48121743</v>
      </c>
      <c r="E137" s="12">
        <v>12387267</v>
      </c>
      <c r="F137" s="26">
        <f t="shared" si="38"/>
        <v>65188834.48121743</v>
      </c>
      <c r="G137" s="48">
        <v>2119445</v>
      </c>
      <c r="H137" s="29">
        <f t="shared" si="39"/>
        <v>67308279.48121743</v>
      </c>
      <c r="I137" s="96">
        <v>1499385</v>
      </c>
      <c r="J137" s="26">
        <f t="shared" si="40"/>
        <v>68807664.48121743</v>
      </c>
      <c r="K137" s="190">
        <v>7918853</v>
      </c>
      <c r="L137" s="184">
        <v>209438</v>
      </c>
      <c r="M137" s="32">
        <f t="shared" si="41"/>
        <v>76935955.48121743</v>
      </c>
      <c r="N137" s="184">
        <v>2186630.3933630884</v>
      </c>
      <c r="O137" s="32">
        <f t="shared" si="42"/>
        <v>79122585.87458052</v>
      </c>
      <c r="P137" s="184">
        <v>799197</v>
      </c>
      <c r="Q137" s="77">
        <f t="shared" si="43"/>
        <v>79921782.87458052</v>
      </c>
      <c r="R137" s="184">
        <v>2435573</v>
      </c>
      <c r="S137" s="77">
        <f t="shared" si="44"/>
        <v>82357355.87458052</v>
      </c>
      <c r="T137" s="184">
        <v>2400171</v>
      </c>
      <c r="U137" s="77">
        <f t="shared" si="45"/>
        <v>84757526.87458052</v>
      </c>
      <c r="V137" s="184">
        <v>5021194</v>
      </c>
      <c r="W137" s="221">
        <f t="shared" si="46"/>
        <v>89778720.87458052</v>
      </c>
      <c r="X137" s="184">
        <v>7599797</v>
      </c>
      <c r="Y137" s="221">
        <f t="shared" si="47"/>
        <v>97378517.87458052</v>
      </c>
      <c r="Z137" s="184">
        <v>3186696</v>
      </c>
      <c r="AA137" s="221">
        <f t="shared" si="48"/>
        <v>100565213.87458052</v>
      </c>
      <c r="AB137" s="184">
        <v>5116978</v>
      </c>
      <c r="AC137" s="221">
        <f aca="true" t="shared" si="52" ref="AC137:AE200">AB137+AA137</f>
        <v>105682191.87458052</v>
      </c>
      <c r="AD137" s="184">
        <v>7408346</v>
      </c>
      <c r="AE137" s="221">
        <f t="shared" si="52"/>
        <v>113090537.87458052</v>
      </c>
      <c r="AF137" s="184">
        <v>6059692</v>
      </c>
      <c r="AG137" s="221">
        <f t="shared" si="49"/>
        <v>119150229.87458052</v>
      </c>
      <c r="AH137" s="184">
        <v>5328661</v>
      </c>
      <c r="AI137" s="221">
        <f t="shared" si="50"/>
        <v>124478890.87458052</v>
      </c>
      <c r="AJ137" s="184">
        <v>2216637</v>
      </c>
      <c r="AK137" s="221">
        <f t="shared" si="51"/>
        <v>126695527.87458052</v>
      </c>
    </row>
    <row r="138" spans="1:37" ht="14.25">
      <c r="A138" s="176">
        <v>1383</v>
      </c>
      <c r="B138" s="10" t="s">
        <v>269</v>
      </c>
      <c r="C138" s="36">
        <v>56069</v>
      </c>
      <c r="D138" s="14">
        <f t="shared" si="37"/>
        <v>73703721.54711163</v>
      </c>
      <c r="E138" s="12">
        <v>10622198</v>
      </c>
      <c r="F138" s="26">
        <f t="shared" si="38"/>
        <v>84325919.54711163</v>
      </c>
      <c r="G138" s="48">
        <v>5092853</v>
      </c>
      <c r="H138" s="29">
        <f t="shared" si="39"/>
        <v>89418772.54711163</v>
      </c>
      <c r="I138" s="96">
        <v>2365919</v>
      </c>
      <c r="J138" s="26">
        <f t="shared" si="40"/>
        <v>91784691.54711163</v>
      </c>
      <c r="K138" s="190">
        <v>9394924</v>
      </c>
      <c r="L138" s="184">
        <v>165819</v>
      </c>
      <c r="M138" s="32">
        <f t="shared" si="41"/>
        <v>101345434.54711163</v>
      </c>
      <c r="N138" s="184">
        <v>2755518.892264366</v>
      </c>
      <c r="O138" s="32">
        <f t="shared" si="42"/>
        <v>104100953.439376</v>
      </c>
      <c r="P138" s="184">
        <v>303403</v>
      </c>
      <c r="Q138" s="77">
        <f t="shared" si="43"/>
        <v>104404356.439376</v>
      </c>
      <c r="R138" s="184">
        <v>3557298</v>
      </c>
      <c r="S138" s="77">
        <f t="shared" si="44"/>
        <v>107961654.439376</v>
      </c>
      <c r="T138" s="184">
        <v>3879572</v>
      </c>
      <c r="U138" s="77">
        <f t="shared" si="45"/>
        <v>111841226.439376</v>
      </c>
      <c r="V138" s="184">
        <v>6729844</v>
      </c>
      <c r="W138" s="221">
        <f t="shared" si="46"/>
        <v>118571070.439376</v>
      </c>
      <c r="X138" s="184">
        <v>8892100</v>
      </c>
      <c r="Y138" s="221">
        <f t="shared" si="47"/>
        <v>127463170.439376</v>
      </c>
      <c r="Z138" s="184">
        <v>4582666</v>
      </c>
      <c r="AA138" s="221">
        <f t="shared" si="48"/>
        <v>132045836.439376</v>
      </c>
      <c r="AB138" s="184">
        <v>7473246</v>
      </c>
      <c r="AC138" s="221">
        <f t="shared" si="52"/>
        <v>139519082.439376</v>
      </c>
      <c r="AD138" s="184">
        <v>6920056</v>
      </c>
      <c r="AE138" s="221">
        <f t="shared" si="52"/>
        <v>146439138.439376</v>
      </c>
      <c r="AF138" s="184">
        <v>7408785</v>
      </c>
      <c r="AG138" s="221">
        <f t="shared" si="49"/>
        <v>153847923.439376</v>
      </c>
      <c r="AH138" s="184">
        <v>7601420</v>
      </c>
      <c r="AI138" s="221">
        <f t="shared" si="50"/>
        <v>161449343.439376</v>
      </c>
      <c r="AJ138" s="184">
        <v>3182468</v>
      </c>
      <c r="AK138" s="221">
        <f t="shared" si="51"/>
        <v>164631811.439376</v>
      </c>
    </row>
    <row r="139" spans="1:37" ht="14.25">
      <c r="A139" s="176">
        <v>1384</v>
      </c>
      <c r="B139" s="10" t="s">
        <v>271</v>
      </c>
      <c r="C139" s="36">
        <v>71852</v>
      </c>
      <c r="D139" s="14">
        <f t="shared" si="37"/>
        <v>94450762.4641614</v>
      </c>
      <c r="E139" s="12">
        <v>11684697</v>
      </c>
      <c r="F139" s="26">
        <f t="shared" si="38"/>
        <v>106135459.4641614</v>
      </c>
      <c r="G139" s="48">
        <v>3656870</v>
      </c>
      <c r="H139" s="29">
        <f t="shared" si="39"/>
        <v>109792329.4641614</v>
      </c>
      <c r="I139" s="96">
        <v>4126250</v>
      </c>
      <c r="J139" s="26">
        <f t="shared" si="40"/>
        <v>113918579.4641614</v>
      </c>
      <c r="K139" s="190">
        <v>10205316</v>
      </c>
      <c r="L139" s="184">
        <v>364230</v>
      </c>
      <c r="M139" s="32">
        <f t="shared" si="41"/>
        <v>124488125.4641614</v>
      </c>
      <c r="N139" s="184">
        <v>5978424.572294474</v>
      </c>
      <c r="O139" s="32">
        <f t="shared" si="42"/>
        <v>130466550.03645587</v>
      </c>
      <c r="P139" s="184">
        <v>2509899</v>
      </c>
      <c r="Q139" s="77">
        <f t="shared" si="43"/>
        <v>132976449.03645587</v>
      </c>
      <c r="R139" s="184">
        <v>5959007</v>
      </c>
      <c r="S139" s="77">
        <f t="shared" si="44"/>
        <v>138935456.03645587</v>
      </c>
      <c r="T139" s="184">
        <v>5725242</v>
      </c>
      <c r="U139" s="77">
        <f t="shared" si="45"/>
        <v>144660698.03645587</v>
      </c>
      <c r="V139" s="184">
        <v>9270746</v>
      </c>
      <c r="W139" s="221">
        <f t="shared" si="46"/>
        <v>153931444.03645587</v>
      </c>
      <c r="X139" s="184">
        <v>5095756</v>
      </c>
      <c r="Y139" s="221">
        <f t="shared" si="47"/>
        <v>159027200.03645587</v>
      </c>
      <c r="Z139" s="184">
        <v>6515001</v>
      </c>
      <c r="AA139" s="221">
        <f t="shared" si="48"/>
        <v>165542201.03645587</v>
      </c>
      <c r="AB139" s="184">
        <v>7840942</v>
      </c>
      <c r="AC139" s="221">
        <f t="shared" si="52"/>
        <v>173383143.03645587</v>
      </c>
      <c r="AD139" s="184">
        <v>6450391</v>
      </c>
      <c r="AE139" s="221">
        <f t="shared" si="52"/>
        <v>179833534.03645587</v>
      </c>
      <c r="AF139" s="184">
        <v>10316114</v>
      </c>
      <c r="AG139" s="221">
        <f t="shared" si="49"/>
        <v>190149648.03645587</v>
      </c>
      <c r="AH139" s="184">
        <v>10864456</v>
      </c>
      <c r="AI139" s="221">
        <f t="shared" si="50"/>
        <v>201014104.03645587</v>
      </c>
      <c r="AJ139" s="184">
        <v>4587713</v>
      </c>
      <c r="AK139" s="221">
        <f t="shared" si="51"/>
        <v>205601817.03645587</v>
      </c>
    </row>
    <row r="140" spans="1:37" ht="14.25">
      <c r="A140" s="176">
        <v>1401</v>
      </c>
      <c r="B140" s="10" t="s">
        <v>273</v>
      </c>
      <c r="C140" s="36">
        <v>32840</v>
      </c>
      <c r="D140" s="14">
        <f t="shared" si="37"/>
        <v>43168778.0343353</v>
      </c>
      <c r="E140" s="12">
        <v>6419625</v>
      </c>
      <c r="F140" s="26">
        <f t="shared" si="38"/>
        <v>49588403.0343353</v>
      </c>
      <c r="G140" s="48">
        <v>1509385</v>
      </c>
      <c r="H140" s="29">
        <f t="shared" si="39"/>
        <v>51097788.0343353</v>
      </c>
      <c r="I140" s="96">
        <v>1537194</v>
      </c>
      <c r="J140" s="26">
        <f t="shared" si="40"/>
        <v>52634982.0343353</v>
      </c>
      <c r="K140" s="190">
        <v>4145788</v>
      </c>
      <c r="L140" s="184">
        <v>110437</v>
      </c>
      <c r="M140" s="32">
        <f t="shared" si="41"/>
        <v>56891207.0343353</v>
      </c>
      <c r="N140" s="184">
        <v>2386552.8790590465</v>
      </c>
      <c r="O140" s="32">
        <f t="shared" si="42"/>
        <v>59277759.91339435</v>
      </c>
      <c r="P140" s="184">
        <v>1066625</v>
      </c>
      <c r="Q140" s="77">
        <f t="shared" si="43"/>
        <v>60344384.91339435</v>
      </c>
      <c r="R140" s="184">
        <v>2133166</v>
      </c>
      <c r="S140" s="77">
        <f t="shared" si="44"/>
        <v>62477550.91339435</v>
      </c>
      <c r="T140" s="184">
        <v>2365024</v>
      </c>
      <c r="U140" s="77">
        <f t="shared" si="45"/>
        <v>64842574.91339435</v>
      </c>
      <c r="V140" s="184">
        <v>3418272</v>
      </c>
      <c r="W140" s="221">
        <f t="shared" si="46"/>
        <v>68260846.91339435</v>
      </c>
      <c r="X140" s="184">
        <v>2125005</v>
      </c>
      <c r="Y140" s="221">
        <f t="shared" si="47"/>
        <v>70385851.91339435</v>
      </c>
      <c r="Z140" s="184">
        <v>3034211</v>
      </c>
      <c r="AA140" s="221">
        <f t="shared" si="48"/>
        <v>73420062.91339435</v>
      </c>
      <c r="AB140" s="184">
        <v>3237585</v>
      </c>
      <c r="AC140" s="221">
        <f t="shared" si="52"/>
        <v>76657647.91339435</v>
      </c>
      <c r="AD140" s="184">
        <v>2694433</v>
      </c>
      <c r="AE140" s="221">
        <f t="shared" si="52"/>
        <v>79352080.91339435</v>
      </c>
      <c r="AF140" s="184">
        <v>4255726</v>
      </c>
      <c r="AG140" s="221">
        <f t="shared" si="49"/>
        <v>83607806.91339435</v>
      </c>
      <c r="AH140" s="184">
        <v>4508954</v>
      </c>
      <c r="AI140" s="221">
        <f t="shared" si="50"/>
        <v>88116760.91339435</v>
      </c>
      <c r="AJ140" s="184">
        <v>1899994</v>
      </c>
      <c r="AK140" s="221">
        <f t="shared" si="51"/>
        <v>90016754.91339435</v>
      </c>
    </row>
    <row r="141" spans="1:37" ht="14.25">
      <c r="A141" s="176">
        <v>1402</v>
      </c>
      <c r="B141" s="10" t="s">
        <v>275</v>
      </c>
      <c r="C141" s="36">
        <v>33640</v>
      </c>
      <c r="D141" s="14">
        <f t="shared" si="37"/>
        <v>44220392.60277221</v>
      </c>
      <c r="E141" s="12">
        <v>2973832</v>
      </c>
      <c r="F141" s="26">
        <f t="shared" si="38"/>
        <v>47194224.60277221</v>
      </c>
      <c r="G141" s="48">
        <v>113455</v>
      </c>
      <c r="H141" s="29">
        <f t="shared" si="39"/>
        <v>47307679.60277221</v>
      </c>
      <c r="I141" s="96">
        <v>1221478</v>
      </c>
      <c r="J141" s="26">
        <f t="shared" si="40"/>
        <v>48529157.60277221</v>
      </c>
      <c r="K141" s="190">
        <v>2727319</v>
      </c>
      <c r="L141" s="184">
        <v>-61477</v>
      </c>
      <c r="M141" s="32">
        <f t="shared" si="41"/>
        <v>51194999.60277221</v>
      </c>
      <c r="N141" s="184">
        <v>526187.4985245541</v>
      </c>
      <c r="O141" s="32">
        <f t="shared" si="42"/>
        <v>51721187.10129677</v>
      </c>
      <c r="P141" s="184">
        <v>343721</v>
      </c>
      <c r="Q141" s="77">
        <f t="shared" si="43"/>
        <v>52064908.10129677</v>
      </c>
      <c r="R141" s="184">
        <v>1638237</v>
      </c>
      <c r="S141" s="77">
        <f t="shared" si="44"/>
        <v>53703145.10129677</v>
      </c>
      <c r="T141" s="184">
        <v>1785383</v>
      </c>
      <c r="U141" s="77">
        <f t="shared" si="45"/>
        <v>55488528.10129677</v>
      </c>
      <c r="V141" s="184">
        <v>2639580</v>
      </c>
      <c r="W141" s="221">
        <f t="shared" si="46"/>
        <v>58128108.10129677</v>
      </c>
      <c r="X141" s="184">
        <v>1051531</v>
      </c>
      <c r="Y141" s="221">
        <f t="shared" si="47"/>
        <v>59179639.10129677</v>
      </c>
      <c r="Z141" s="184">
        <v>1977164</v>
      </c>
      <c r="AA141" s="221">
        <f t="shared" si="48"/>
        <v>61156803.10129677</v>
      </c>
      <c r="AB141" s="184">
        <v>2615284</v>
      </c>
      <c r="AC141" s="221">
        <f t="shared" si="52"/>
        <v>63772087.10129677</v>
      </c>
      <c r="AD141" s="184">
        <v>1973694</v>
      </c>
      <c r="AE141" s="221">
        <f t="shared" si="52"/>
        <v>65745781.10129677</v>
      </c>
      <c r="AF141" s="184">
        <v>3340423</v>
      </c>
      <c r="AG141" s="221">
        <f t="shared" si="49"/>
        <v>69086204.10129677</v>
      </c>
      <c r="AH141" s="184">
        <v>3405983</v>
      </c>
      <c r="AI141" s="221">
        <f t="shared" si="50"/>
        <v>72492187.10129677</v>
      </c>
      <c r="AJ141" s="184">
        <v>1442480</v>
      </c>
      <c r="AK141" s="221">
        <f t="shared" si="51"/>
        <v>73934667.10129677</v>
      </c>
    </row>
    <row r="142" spans="1:37" ht="14.25">
      <c r="A142" s="176">
        <v>1407</v>
      </c>
      <c r="B142" s="10" t="s">
        <v>277</v>
      </c>
      <c r="C142" s="36">
        <v>12257</v>
      </c>
      <c r="D142" s="14">
        <f t="shared" si="37"/>
        <v>16112049.706664063</v>
      </c>
      <c r="E142" s="12">
        <v>2175743</v>
      </c>
      <c r="F142" s="26">
        <f t="shared" si="38"/>
        <v>18287792.706664063</v>
      </c>
      <c r="G142" s="48">
        <v>250112</v>
      </c>
      <c r="H142" s="29">
        <f t="shared" si="39"/>
        <v>18537904.706664063</v>
      </c>
      <c r="I142" s="96">
        <v>629677</v>
      </c>
      <c r="J142" s="26">
        <f t="shared" si="40"/>
        <v>19167581.706664063</v>
      </c>
      <c r="K142" s="190">
        <v>1776833</v>
      </c>
      <c r="L142" s="184">
        <v>-114999</v>
      </c>
      <c r="M142" s="32">
        <f t="shared" si="41"/>
        <v>20829415.706664063</v>
      </c>
      <c r="N142" s="184">
        <v>1274303.4822358936</v>
      </c>
      <c r="O142" s="32">
        <f t="shared" si="42"/>
        <v>22103719.188899957</v>
      </c>
      <c r="P142" s="184">
        <v>490602</v>
      </c>
      <c r="Q142" s="77">
        <f t="shared" si="43"/>
        <v>22594321.188899957</v>
      </c>
      <c r="R142" s="184">
        <v>884026</v>
      </c>
      <c r="S142" s="77">
        <f t="shared" si="44"/>
        <v>23478347.188899957</v>
      </c>
      <c r="T142" s="184">
        <v>1339660</v>
      </c>
      <c r="U142" s="77">
        <f t="shared" si="45"/>
        <v>24818007.188899957</v>
      </c>
      <c r="V142" s="184">
        <v>1436728</v>
      </c>
      <c r="W142" s="221">
        <f t="shared" si="46"/>
        <v>26254735.188899957</v>
      </c>
      <c r="X142" s="184">
        <v>1157174</v>
      </c>
      <c r="Y142" s="221">
        <f t="shared" si="47"/>
        <v>27411909.188899957</v>
      </c>
      <c r="Z142" s="184">
        <v>1292862</v>
      </c>
      <c r="AA142" s="221">
        <f t="shared" si="48"/>
        <v>28704771.188899957</v>
      </c>
      <c r="AB142" s="184">
        <v>1104923</v>
      </c>
      <c r="AC142" s="221">
        <f t="shared" si="52"/>
        <v>29809694.188899957</v>
      </c>
      <c r="AD142" s="184">
        <v>1256931</v>
      </c>
      <c r="AE142" s="221">
        <f t="shared" si="52"/>
        <v>31066625.188899957</v>
      </c>
      <c r="AF142" s="184">
        <v>1681060</v>
      </c>
      <c r="AG142" s="221">
        <f t="shared" si="49"/>
        <v>32747685.188899957</v>
      </c>
      <c r="AH142" s="184">
        <v>2059608</v>
      </c>
      <c r="AI142" s="221">
        <f t="shared" si="50"/>
        <v>34807293.18889996</v>
      </c>
      <c r="AJ142" s="184">
        <v>871126</v>
      </c>
      <c r="AK142" s="221">
        <f t="shared" si="51"/>
        <v>35678419.18889996</v>
      </c>
    </row>
    <row r="143" spans="1:37" ht="14.25">
      <c r="A143" s="176">
        <v>1415</v>
      </c>
      <c r="B143" s="10" t="s">
        <v>279</v>
      </c>
      <c r="C143" s="36">
        <v>23353</v>
      </c>
      <c r="D143" s="14">
        <f t="shared" si="37"/>
        <v>30697943.770884052</v>
      </c>
      <c r="E143" s="12">
        <v>5439353</v>
      </c>
      <c r="F143" s="26">
        <f t="shared" si="38"/>
        <v>36137296.77088405</v>
      </c>
      <c r="G143" s="48">
        <v>510256</v>
      </c>
      <c r="H143" s="29">
        <f t="shared" si="39"/>
        <v>36647552.77088405</v>
      </c>
      <c r="I143" s="96">
        <v>1070490</v>
      </c>
      <c r="J143" s="26">
        <f t="shared" si="40"/>
        <v>37718042.77088405</v>
      </c>
      <c r="K143" s="190">
        <v>2890309</v>
      </c>
      <c r="L143" s="184">
        <v>60458</v>
      </c>
      <c r="M143" s="32">
        <f t="shared" si="41"/>
        <v>40668809.77088405</v>
      </c>
      <c r="N143" s="184">
        <v>1593428.7042224705</v>
      </c>
      <c r="O143" s="32">
        <f t="shared" si="42"/>
        <v>42262238.47510652</v>
      </c>
      <c r="P143" s="184">
        <v>834026</v>
      </c>
      <c r="Q143" s="77">
        <f t="shared" si="43"/>
        <v>43096264.47510652</v>
      </c>
      <c r="R143" s="184">
        <v>1665867</v>
      </c>
      <c r="S143" s="77">
        <f t="shared" si="44"/>
        <v>44762131.47510652</v>
      </c>
      <c r="T143" s="184">
        <v>1492178</v>
      </c>
      <c r="U143" s="77">
        <f t="shared" si="45"/>
        <v>46254309.47510652</v>
      </c>
      <c r="V143" s="184">
        <v>2412935</v>
      </c>
      <c r="W143" s="221">
        <f t="shared" si="46"/>
        <v>48667244.47510652</v>
      </c>
      <c r="X143" s="184">
        <v>2617364</v>
      </c>
      <c r="Y143" s="221">
        <f t="shared" si="47"/>
        <v>51284608.47510652</v>
      </c>
      <c r="Z143" s="184">
        <v>2224746</v>
      </c>
      <c r="AA143" s="221">
        <f t="shared" si="48"/>
        <v>53509354.47510652</v>
      </c>
      <c r="AB143" s="184">
        <v>2538059</v>
      </c>
      <c r="AC143" s="221">
        <f t="shared" si="52"/>
        <v>56047413.47510652</v>
      </c>
      <c r="AD143" s="184">
        <v>2822964</v>
      </c>
      <c r="AE143" s="221">
        <f t="shared" si="52"/>
        <v>58870377.47510652</v>
      </c>
      <c r="AF143" s="184">
        <v>3113742</v>
      </c>
      <c r="AG143" s="221">
        <f t="shared" si="49"/>
        <v>61984119.47510652</v>
      </c>
      <c r="AH143" s="184">
        <v>3194036</v>
      </c>
      <c r="AI143" s="221">
        <f t="shared" si="50"/>
        <v>65178155.47510652</v>
      </c>
      <c r="AJ143" s="184">
        <v>1339079</v>
      </c>
      <c r="AK143" s="221">
        <f t="shared" si="51"/>
        <v>66517234.47510652</v>
      </c>
    </row>
    <row r="144" spans="1:37" ht="14.25">
      <c r="A144" s="176">
        <v>1419</v>
      </c>
      <c r="B144" s="10" t="s">
        <v>281</v>
      </c>
      <c r="C144" s="36">
        <v>14919</v>
      </c>
      <c r="D144" s="14">
        <f t="shared" si="37"/>
        <v>19611297.183137894</v>
      </c>
      <c r="E144" s="12">
        <v>6605918</v>
      </c>
      <c r="F144" s="26">
        <f t="shared" si="38"/>
        <v>26217215.183137894</v>
      </c>
      <c r="G144" s="48">
        <v>474327</v>
      </c>
      <c r="H144" s="29">
        <f t="shared" si="39"/>
        <v>26691542.183137894</v>
      </c>
      <c r="I144" s="96">
        <v>997931</v>
      </c>
      <c r="J144" s="26">
        <f t="shared" si="40"/>
        <v>27689473.183137894</v>
      </c>
      <c r="K144" s="190">
        <v>3057333</v>
      </c>
      <c r="L144" s="184">
        <v>108755</v>
      </c>
      <c r="M144" s="32">
        <f t="shared" si="41"/>
        <v>30855561.183137894</v>
      </c>
      <c r="N144" s="184">
        <v>1967713.0910073668</v>
      </c>
      <c r="O144" s="32">
        <f t="shared" si="42"/>
        <v>32823274.27414526</v>
      </c>
      <c r="P144" s="184">
        <v>675849</v>
      </c>
      <c r="Q144" s="77">
        <f t="shared" si="43"/>
        <v>33499123.27414526</v>
      </c>
      <c r="R144" s="184">
        <v>1633972</v>
      </c>
      <c r="S144" s="77">
        <f t="shared" si="44"/>
        <v>35133095.27414526</v>
      </c>
      <c r="T144" s="184">
        <v>1566254</v>
      </c>
      <c r="U144" s="77">
        <f t="shared" si="45"/>
        <v>36699349.27414526</v>
      </c>
      <c r="V144" s="184">
        <v>2646978</v>
      </c>
      <c r="W144" s="221">
        <f t="shared" si="46"/>
        <v>39346327.27414526</v>
      </c>
      <c r="X144" s="184">
        <v>2438682</v>
      </c>
      <c r="Y144" s="221">
        <f t="shared" si="47"/>
        <v>41785009.27414526</v>
      </c>
      <c r="Z144" s="184">
        <v>2229035</v>
      </c>
      <c r="AA144" s="221">
        <f t="shared" si="48"/>
        <v>44014044.27414526</v>
      </c>
      <c r="AB144" s="184">
        <v>2753984</v>
      </c>
      <c r="AC144" s="221">
        <f t="shared" si="52"/>
        <v>46768028.27414526</v>
      </c>
      <c r="AD144" s="184">
        <v>3005862</v>
      </c>
      <c r="AE144" s="221">
        <f t="shared" si="52"/>
        <v>49773890.27414526</v>
      </c>
      <c r="AF144" s="184">
        <v>3498655</v>
      </c>
      <c r="AG144" s="221">
        <f t="shared" si="49"/>
        <v>53272545.27414526</v>
      </c>
      <c r="AH144" s="184">
        <v>3760985</v>
      </c>
      <c r="AI144" s="221">
        <f t="shared" si="50"/>
        <v>57033530.27414526</v>
      </c>
      <c r="AJ144" s="184">
        <v>1580958</v>
      </c>
      <c r="AK144" s="221">
        <f t="shared" si="51"/>
        <v>58614488.27414526</v>
      </c>
    </row>
    <row r="145" spans="1:37" ht="14.25">
      <c r="A145" s="176">
        <v>1421</v>
      </c>
      <c r="B145" s="10" t="s">
        <v>283</v>
      </c>
      <c r="C145" s="36">
        <v>15341</v>
      </c>
      <c r="D145" s="14">
        <f t="shared" si="37"/>
        <v>20166023.867988363</v>
      </c>
      <c r="E145" s="12">
        <v>8560439</v>
      </c>
      <c r="F145" s="26">
        <f t="shared" si="38"/>
        <v>28726462.867988363</v>
      </c>
      <c r="G145" s="48">
        <v>1147150</v>
      </c>
      <c r="H145" s="29">
        <f t="shared" si="39"/>
        <v>29873612.867988363</v>
      </c>
      <c r="I145" s="96">
        <v>1083517</v>
      </c>
      <c r="J145" s="26">
        <f t="shared" si="40"/>
        <v>30957129.867988363</v>
      </c>
      <c r="K145" s="190">
        <v>3724653</v>
      </c>
      <c r="L145" s="184">
        <v>290183</v>
      </c>
      <c r="M145" s="32">
        <f t="shared" si="41"/>
        <v>34971965.86798836</v>
      </c>
      <c r="N145" s="184">
        <v>2306687.7652754188</v>
      </c>
      <c r="O145" s="32">
        <f t="shared" si="42"/>
        <v>37278653.63326378</v>
      </c>
      <c r="P145" s="184">
        <v>1339948</v>
      </c>
      <c r="Q145" s="77">
        <f t="shared" si="43"/>
        <v>38618601.63326378</v>
      </c>
      <c r="R145" s="184">
        <v>2031058</v>
      </c>
      <c r="S145" s="77">
        <f t="shared" si="44"/>
        <v>40649659.63326378</v>
      </c>
      <c r="T145" s="184">
        <v>1511715</v>
      </c>
      <c r="U145" s="77">
        <f t="shared" si="45"/>
        <v>42161374.63326378</v>
      </c>
      <c r="V145" s="184">
        <v>2995896</v>
      </c>
      <c r="W145" s="221">
        <f t="shared" si="46"/>
        <v>45157270.63326378</v>
      </c>
      <c r="X145" s="184">
        <v>4208304</v>
      </c>
      <c r="Y145" s="221">
        <f t="shared" si="47"/>
        <v>49365574.63326378</v>
      </c>
      <c r="Z145" s="184">
        <v>2255531</v>
      </c>
      <c r="AA145" s="221">
        <f t="shared" si="48"/>
        <v>51621105.63326378</v>
      </c>
      <c r="AB145" s="184">
        <v>2959699</v>
      </c>
      <c r="AC145" s="221">
        <f t="shared" si="52"/>
        <v>54580804.63326378</v>
      </c>
      <c r="AD145" s="184">
        <v>4939294</v>
      </c>
      <c r="AE145" s="221">
        <f t="shared" si="52"/>
        <v>59520098.63326378</v>
      </c>
      <c r="AF145" s="184">
        <v>3492363</v>
      </c>
      <c r="AG145" s="221">
        <f t="shared" si="49"/>
        <v>63012461.63326378</v>
      </c>
      <c r="AH145" s="184">
        <v>3638585</v>
      </c>
      <c r="AI145" s="221">
        <f t="shared" si="50"/>
        <v>66651046.63326378</v>
      </c>
      <c r="AJ145" s="184">
        <v>1506273</v>
      </c>
      <c r="AK145" s="221">
        <f t="shared" si="51"/>
        <v>68157319.63326378</v>
      </c>
    </row>
    <row r="146" spans="1:37" ht="14.25">
      <c r="A146" s="176">
        <v>1427</v>
      </c>
      <c r="B146" s="10" t="s">
        <v>285</v>
      </c>
      <c r="C146" s="36">
        <v>9285</v>
      </c>
      <c r="D146" s="14">
        <f t="shared" si="37"/>
        <v>12205301.584920928</v>
      </c>
      <c r="E146" s="12">
        <v>5164655</v>
      </c>
      <c r="F146" s="26">
        <f t="shared" si="38"/>
        <v>17369956.584920928</v>
      </c>
      <c r="G146" s="48">
        <v>541841</v>
      </c>
      <c r="H146" s="29">
        <f t="shared" si="39"/>
        <v>17911797.584920928</v>
      </c>
      <c r="I146" s="96">
        <v>838068</v>
      </c>
      <c r="J146" s="26">
        <f t="shared" si="40"/>
        <v>18749865.584920928</v>
      </c>
      <c r="K146" s="190">
        <v>2460749</v>
      </c>
      <c r="L146" s="184">
        <v>234001</v>
      </c>
      <c r="M146" s="32">
        <f t="shared" si="41"/>
        <v>21444615.584920928</v>
      </c>
      <c r="N146" s="184">
        <v>1674411.1459215358</v>
      </c>
      <c r="O146" s="32">
        <f t="shared" si="42"/>
        <v>23119026.730842464</v>
      </c>
      <c r="P146" s="184">
        <v>601796</v>
      </c>
      <c r="Q146" s="77">
        <f t="shared" si="43"/>
        <v>23720822.730842464</v>
      </c>
      <c r="R146" s="184">
        <v>1487845</v>
      </c>
      <c r="S146" s="77">
        <f t="shared" si="44"/>
        <v>25208667.730842464</v>
      </c>
      <c r="T146" s="184">
        <v>1275783</v>
      </c>
      <c r="U146" s="77">
        <f t="shared" si="45"/>
        <v>26484450.730842464</v>
      </c>
      <c r="V146" s="184">
        <v>2177037</v>
      </c>
      <c r="W146" s="221">
        <f t="shared" si="46"/>
        <v>28661487.730842464</v>
      </c>
      <c r="X146" s="184">
        <v>1671422</v>
      </c>
      <c r="Y146" s="221">
        <f t="shared" si="47"/>
        <v>30332909.730842464</v>
      </c>
      <c r="Z146" s="184">
        <v>1926396</v>
      </c>
      <c r="AA146" s="221">
        <f t="shared" si="48"/>
        <v>32259305.730842464</v>
      </c>
      <c r="AB146" s="184">
        <v>2141184</v>
      </c>
      <c r="AC146" s="221">
        <f t="shared" si="52"/>
        <v>34400489.73084246</v>
      </c>
      <c r="AD146" s="184">
        <v>2672605</v>
      </c>
      <c r="AE146" s="221">
        <f t="shared" si="52"/>
        <v>37073094.73084246</v>
      </c>
      <c r="AF146" s="184">
        <v>2723545</v>
      </c>
      <c r="AG146" s="221">
        <f t="shared" si="49"/>
        <v>39796639.73084246</v>
      </c>
      <c r="AH146" s="184">
        <v>2830420</v>
      </c>
      <c r="AI146" s="221">
        <f t="shared" si="50"/>
        <v>42627059.73084246</v>
      </c>
      <c r="AJ146" s="184">
        <v>1188763</v>
      </c>
      <c r="AK146" s="221">
        <f t="shared" si="51"/>
        <v>43815822.73084246</v>
      </c>
    </row>
    <row r="147" spans="1:37" ht="14.25">
      <c r="A147" s="176">
        <v>1430</v>
      </c>
      <c r="B147" s="10" t="s">
        <v>287</v>
      </c>
      <c r="C147" s="36">
        <v>10267</v>
      </c>
      <c r="D147" s="14">
        <f t="shared" si="37"/>
        <v>13496158.46767724</v>
      </c>
      <c r="E147" s="12">
        <v>3752627</v>
      </c>
      <c r="F147" s="26">
        <f t="shared" si="38"/>
        <v>17248785.46767724</v>
      </c>
      <c r="G147" s="48">
        <v>585838</v>
      </c>
      <c r="H147" s="29">
        <f t="shared" si="39"/>
        <v>17834623.46767724</v>
      </c>
      <c r="I147" s="96">
        <v>267372</v>
      </c>
      <c r="J147" s="26">
        <f t="shared" si="40"/>
        <v>18101995.46767724</v>
      </c>
      <c r="K147" s="190">
        <v>1470020</v>
      </c>
      <c r="L147" s="184">
        <v>52421</v>
      </c>
      <c r="M147" s="32">
        <f t="shared" si="41"/>
        <v>19624436.46767724</v>
      </c>
      <c r="N147" s="184">
        <v>117522.5538154468</v>
      </c>
      <c r="O147" s="32">
        <f t="shared" si="42"/>
        <v>19741959.021492686</v>
      </c>
      <c r="P147" s="184">
        <v>194157</v>
      </c>
      <c r="Q147" s="77">
        <f t="shared" si="43"/>
        <v>19936116.021492686</v>
      </c>
      <c r="R147" s="184">
        <v>-631365</v>
      </c>
      <c r="S147" s="77">
        <f t="shared" si="44"/>
        <v>19304751.021492686</v>
      </c>
      <c r="T147" s="184">
        <v>230494</v>
      </c>
      <c r="U147" s="77">
        <f t="shared" si="45"/>
        <v>19535245.021492686</v>
      </c>
      <c r="V147" s="184">
        <v>453223</v>
      </c>
      <c r="W147" s="221">
        <f t="shared" si="46"/>
        <v>19988468.021492686</v>
      </c>
      <c r="X147" s="184">
        <v>3391360</v>
      </c>
      <c r="Y147" s="221">
        <f t="shared" si="47"/>
        <v>23379828.021492686</v>
      </c>
      <c r="Z147" s="184">
        <v>498643</v>
      </c>
      <c r="AA147" s="221">
        <f t="shared" si="48"/>
        <v>23878471.021492686</v>
      </c>
      <c r="AB147" s="184">
        <v>921816</v>
      </c>
      <c r="AC147" s="221">
        <f t="shared" si="52"/>
        <v>24800287.021492686</v>
      </c>
      <c r="AD147" s="184">
        <v>3627152</v>
      </c>
      <c r="AE147" s="221">
        <f t="shared" si="52"/>
        <v>28427439.021492686</v>
      </c>
      <c r="AF147" s="184">
        <v>561437</v>
      </c>
      <c r="AG147" s="221">
        <f t="shared" si="49"/>
        <v>28988876.021492686</v>
      </c>
      <c r="AH147" s="184">
        <v>530970</v>
      </c>
      <c r="AI147" s="221">
        <f t="shared" si="50"/>
        <v>29519846.021492686</v>
      </c>
      <c r="AJ147" s="184">
        <v>205587</v>
      </c>
      <c r="AK147" s="221">
        <f t="shared" si="51"/>
        <v>29725433.021492686</v>
      </c>
    </row>
    <row r="148" spans="1:37" s="15" customFormat="1" ht="14.25">
      <c r="A148" s="176">
        <v>1435</v>
      </c>
      <c r="B148" s="13" t="s">
        <v>289</v>
      </c>
      <c r="C148" s="37">
        <v>12270</v>
      </c>
      <c r="D148" s="14">
        <f t="shared" si="37"/>
        <v>16129138.443401162</v>
      </c>
      <c r="E148" s="14">
        <v>5376194</v>
      </c>
      <c r="F148" s="26">
        <f t="shared" si="38"/>
        <v>21505332.44340116</v>
      </c>
      <c r="G148" s="47">
        <v>866893</v>
      </c>
      <c r="H148" s="29">
        <f t="shared" si="39"/>
        <v>22372225.44340116</v>
      </c>
      <c r="I148" s="95">
        <v>1440483</v>
      </c>
      <c r="J148" s="26">
        <f t="shared" si="40"/>
        <v>23812708.44340116</v>
      </c>
      <c r="K148" s="184">
        <v>4184350</v>
      </c>
      <c r="L148" s="184">
        <v>466958</v>
      </c>
      <c r="M148" s="32">
        <f t="shared" si="41"/>
        <v>28464016.44340116</v>
      </c>
      <c r="N148" s="184">
        <v>2190726.5385522097</v>
      </c>
      <c r="O148" s="32">
        <f t="shared" si="42"/>
        <v>30654742.98195337</v>
      </c>
      <c r="P148" s="184">
        <v>1725284</v>
      </c>
      <c r="Q148" s="77">
        <f t="shared" si="43"/>
        <v>32380026.98195337</v>
      </c>
      <c r="R148" s="184">
        <v>2339248</v>
      </c>
      <c r="S148" s="77">
        <f t="shared" si="44"/>
        <v>34719274.98195337</v>
      </c>
      <c r="T148" s="184">
        <v>1789169</v>
      </c>
      <c r="U148" s="77">
        <f t="shared" si="45"/>
        <v>36508443.98195337</v>
      </c>
      <c r="V148" s="184">
        <v>3117551</v>
      </c>
      <c r="W148" s="221">
        <f t="shared" si="46"/>
        <v>39625994.98195337</v>
      </c>
      <c r="X148" s="184">
        <v>2711011</v>
      </c>
      <c r="Y148" s="221">
        <f t="shared" si="47"/>
        <v>42337005.98195337</v>
      </c>
      <c r="Z148" s="184">
        <v>2187678</v>
      </c>
      <c r="AA148" s="221">
        <f t="shared" si="48"/>
        <v>44524683.98195337</v>
      </c>
      <c r="AB148" s="184">
        <v>3399763</v>
      </c>
      <c r="AC148" s="221">
        <f t="shared" si="52"/>
        <v>47924446.98195337</v>
      </c>
      <c r="AD148" s="184">
        <v>3265030</v>
      </c>
      <c r="AE148" s="221">
        <f t="shared" si="52"/>
        <v>51189476.98195337</v>
      </c>
      <c r="AF148" s="184">
        <v>3536669</v>
      </c>
      <c r="AG148" s="221">
        <f t="shared" si="49"/>
        <v>54726145.98195337</v>
      </c>
      <c r="AH148" s="184">
        <v>3354068</v>
      </c>
      <c r="AI148" s="221">
        <f t="shared" si="50"/>
        <v>58080213.98195337</v>
      </c>
      <c r="AJ148" s="184">
        <v>1396045</v>
      </c>
      <c r="AK148" s="221">
        <f t="shared" si="51"/>
        <v>59476258.98195337</v>
      </c>
    </row>
    <row r="149" spans="1:37" ht="14.25">
      <c r="A149" s="176">
        <v>1438</v>
      </c>
      <c r="B149" s="10" t="s">
        <v>291</v>
      </c>
      <c r="C149" s="36">
        <v>4840</v>
      </c>
      <c r="D149" s="14">
        <f t="shared" si="37"/>
        <v>6362268.139043327</v>
      </c>
      <c r="E149" s="12">
        <v>1364382</v>
      </c>
      <c r="F149" s="26">
        <f t="shared" si="38"/>
        <v>7726650.139043327</v>
      </c>
      <c r="G149" s="48">
        <v>379305</v>
      </c>
      <c r="H149" s="29">
        <f t="shared" si="39"/>
        <v>8105955.139043327</v>
      </c>
      <c r="I149" s="96">
        <v>38216</v>
      </c>
      <c r="J149" s="26">
        <f t="shared" si="40"/>
        <v>8144171.139043327</v>
      </c>
      <c r="K149" s="190">
        <v>1288976</v>
      </c>
      <c r="L149" s="184">
        <v>62003</v>
      </c>
      <c r="M149" s="32">
        <f t="shared" si="41"/>
        <v>9495150.139043327</v>
      </c>
      <c r="N149" s="184">
        <v>15807.197766315192</v>
      </c>
      <c r="O149" s="32">
        <f t="shared" si="42"/>
        <v>9510957.336809643</v>
      </c>
      <c r="P149" s="184">
        <v>152772</v>
      </c>
      <c r="Q149" s="77">
        <f t="shared" si="43"/>
        <v>9663729.336809643</v>
      </c>
      <c r="R149" s="184">
        <v>189586</v>
      </c>
      <c r="S149" s="77">
        <f t="shared" si="44"/>
        <v>9853315.336809643</v>
      </c>
      <c r="T149" s="184">
        <v>160559</v>
      </c>
      <c r="U149" s="77">
        <f t="shared" si="45"/>
        <v>10013874.336809643</v>
      </c>
      <c r="V149" s="184">
        <v>235027</v>
      </c>
      <c r="W149" s="221">
        <f t="shared" si="46"/>
        <v>10248901.336809643</v>
      </c>
      <c r="X149" s="184">
        <v>974738</v>
      </c>
      <c r="Y149" s="221">
        <f t="shared" si="47"/>
        <v>11223639.336809643</v>
      </c>
      <c r="Z149" s="184">
        <v>418295</v>
      </c>
      <c r="AA149" s="221">
        <f t="shared" si="48"/>
        <v>11641934.336809643</v>
      </c>
      <c r="AB149" s="184">
        <v>433706</v>
      </c>
      <c r="AC149" s="221">
        <f t="shared" si="52"/>
        <v>12075640.336809643</v>
      </c>
      <c r="AD149" s="184">
        <v>1022752</v>
      </c>
      <c r="AE149" s="221">
        <f t="shared" si="52"/>
        <v>13098392.336809643</v>
      </c>
      <c r="AF149" s="184">
        <v>369054.5</v>
      </c>
      <c r="AG149" s="221">
        <f t="shared" si="49"/>
        <v>13467446.836809643</v>
      </c>
      <c r="AH149" s="184">
        <v>74366</v>
      </c>
      <c r="AI149" s="221">
        <f t="shared" si="50"/>
        <v>13541812.836809643</v>
      </c>
      <c r="AJ149" s="184">
        <v>25178</v>
      </c>
      <c r="AK149" s="221">
        <f t="shared" si="51"/>
        <v>13566990.836809643</v>
      </c>
    </row>
    <row r="150" spans="1:37" ht="14.25">
      <c r="A150" s="176">
        <v>1439</v>
      </c>
      <c r="B150" s="10" t="s">
        <v>293</v>
      </c>
      <c r="C150" s="36">
        <v>6785</v>
      </c>
      <c r="D150" s="14">
        <f t="shared" si="37"/>
        <v>8919006.058555573</v>
      </c>
      <c r="E150" s="12">
        <v>941102</v>
      </c>
      <c r="F150" s="26">
        <f t="shared" si="38"/>
        <v>9860108.058555573</v>
      </c>
      <c r="G150" s="48">
        <v>225724</v>
      </c>
      <c r="H150" s="29">
        <f t="shared" si="39"/>
        <v>10085832.058555573</v>
      </c>
      <c r="I150" s="96">
        <v>482726</v>
      </c>
      <c r="J150" s="26">
        <f t="shared" si="40"/>
        <v>10568558.058555573</v>
      </c>
      <c r="K150" s="190">
        <v>1069627</v>
      </c>
      <c r="L150" s="184">
        <v>50341</v>
      </c>
      <c r="M150" s="32">
        <f t="shared" si="41"/>
        <v>11688526.058555573</v>
      </c>
      <c r="N150" s="184">
        <v>42834.08509182744</v>
      </c>
      <c r="O150" s="32">
        <f t="shared" si="42"/>
        <v>11731360.1436474</v>
      </c>
      <c r="P150" s="184">
        <v>37930</v>
      </c>
      <c r="Q150" s="77">
        <f t="shared" si="43"/>
        <v>11769290.1436474</v>
      </c>
      <c r="R150" s="184">
        <v>-406058</v>
      </c>
      <c r="S150" s="77">
        <f t="shared" si="44"/>
        <v>11363232.1436474</v>
      </c>
      <c r="T150" s="184">
        <v>35320</v>
      </c>
      <c r="U150" s="77">
        <f t="shared" si="45"/>
        <v>11398552.1436474</v>
      </c>
      <c r="V150" s="184">
        <v>298647</v>
      </c>
      <c r="W150" s="221">
        <f t="shared" si="46"/>
        <v>11697199.1436474</v>
      </c>
      <c r="X150" s="184">
        <v>1350079</v>
      </c>
      <c r="Y150" s="221">
        <f t="shared" si="47"/>
        <v>13047278.1436474</v>
      </c>
      <c r="Z150" s="184">
        <v>213187</v>
      </c>
      <c r="AA150" s="221">
        <f t="shared" si="48"/>
        <v>13260465.1436474</v>
      </c>
      <c r="AB150" s="184">
        <v>393663</v>
      </c>
      <c r="AC150" s="221">
        <f t="shared" si="52"/>
        <v>13654128.1436474</v>
      </c>
      <c r="AD150" s="184">
        <v>2106091</v>
      </c>
      <c r="AE150" s="221">
        <f t="shared" si="52"/>
        <v>15760219.1436474</v>
      </c>
      <c r="AF150" s="184">
        <v>128455</v>
      </c>
      <c r="AG150" s="221">
        <f t="shared" si="49"/>
        <v>15888674.1436474</v>
      </c>
      <c r="AH150" s="184">
        <v>39796</v>
      </c>
      <c r="AI150" s="221">
        <f t="shared" si="50"/>
        <v>15928470.1436474</v>
      </c>
      <c r="AJ150" s="184">
        <v>14019</v>
      </c>
      <c r="AK150" s="221">
        <f t="shared" si="51"/>
        <v>15942489.1436474</v>
      </c>
    </row>
    <row r="151" spans="1:37" ht="14.25">
      <c r="A151" s="176">
        <v>1440</v>
      </c>
      <c r="B151" s="10" t="s">
        <v>295</v>
      </c>
      <c r="C151" s="36">
        <v>27028</v>
      </c>
      <c r="D151" s="14">
        <f t="shared" si="37"/>
        <v>35528798.19464113</v>
      </c>
      <c r="E151" s="12">
        <v>4424509</v>
      </c>
      <c r="F151" s="26">
        <f t="shared" si="38"/>
        <v>39953307.19464113</v>
      </c>
      <c r="G151" s="48">
        <v>748395</v>
      </c>
      <c r="H151" s="29">
        <f t="shared" si="39"/>
        <v>40701702.19464113</v>
      </c>
      <c r="I151" s="96">
        <v>881933</v>
      </c>
      <c r="J151" s="26">
        <f t="shared" si="40"/>
        <v>41583635.19464113</v>
      </c>
      <c r="K151" s="190">
        <v>2793133</v>
      </c>
      <c r="L151" s="184">
        <v>48934</v>
      </c>
      <c r="M151" s="32">
        <f t="shared" si="41"/>
        <v>44425702.19464113</v>
      </c>
      <c r="N151" s="184">
        <v>1319393.3936421424</v>
      </c>
      <c r="O151" s="32">
        <f t="shared" si="42"/>
        <v>45745095.58828327</v>
      </c>
      <c r="P151" s="184">
        <v>781889</v>
      </c>
      <c r="Q151" s="77">
        <f t="shared" si="43"/>
        <v>46526984.58828327</v>
      </c>
      <c r="R151" s="184">
        <v>1294002</v>
      </c>
      <c r="S151" s="77">
        <f t="shared" si="44"/>
        <v>47820986.58828327</v>
      </c>
      <c r="T151" s="184">
        <v>1480464</v>
      </c>
      <c r="U151" s="77">
        <f t="shared" si="45"/>
        <v>49301450.58828327</v>
      </c>
      <c r="V151" s="184">
        <v>2560090</v>
      </c>
      <c r="W151" s="221">
        <f t="shared" si="46"/>
        <v>51861540.58828327</v>
      </c>
      <c r="X151" s="184">
        <v>1855231</v>
      </c>
      <c r="Y151" s="221">
        <f t="shared" si="47"/>
        <v>53716771.58828327</v>
      </c>
      <c r="Z151" s="184">
        <v>2028622</v>
      </c>
      <c r="AA151" s="221">
        <f t="shared" si="48"/>
        <v>55745393.58828327</v>
      </c>
      <c r="AB151" s="184">
        <v>2154028</v>
      </c>
      <c r="AC151" s="221">
        <f t="shared" si="52"/>
        <v>57899421.58828327</v>
      </c>
      <c r="AD151" s="184">
        <v>2311191</v>
      </c>
      <c r="AE151" s="221">
        <f t="shared" si="52"/>
        <v>60210612.58828327</v>
      </c>
      <c r="AF151" s="184">
        <v>2923339</v>
      </c>
      <c r="AG151" s="221">
        <f t="shared" si="49"/>
        <v>63133951.58828327</v>
      </c>
      <c r="AH151" s="184">
        <v>3136971</v>
      </c>
      <c r="AI151" s="221">
        <f t="shared" si="50"/>
        <v>66270922.58828327</v>
      </c>
      <c r="AJ151" s="184">
        <v>1321073</v>
      </c>
      <c r="AK151" s="221">
        <f t="shared" si="51"/>
        <v>67591995.58828327</v>
      </c>
    </row>
    <row r="152" spans="1:37" ht="14.25">
      <c r="A152" s="176">
        <v>1441</v>
      </c>
      <c r="B152" s="10" t="s">
        <v>297</v>
      </c>
      <c r="C152" s="36">
        <v>37647</v>
      </c>
      <c r="D152" s="14">
        <f t="shared" si="37"/>
        <v>49487667.0724306</v>
      </c>
      <c r="E152" s="12">
        <v>6463166</v>
      </c>
      <c r="F152" s="26">
        <f t="shared" si="38"/>
        <v>55950833.0724306</v>
      </c>
      <c r="G152" s="48">
        <v>970181</v>
      </c>
      <c r="H152" s="29">
        <f t="shared" si="39"/>
        <v>56921014.0724306</v>
      </c>
      <c r="I152" s="96">
        <v>1538657</v>
      </c>
      <c r="J152" s="26">
        <f t="shared" si="40"/>
        <v>58459671.0724306</v>
      </c>
      <c r="K152" s="190">
        <v>4565072</v>
      </c>
      <c r="L152" s="184">
        <v>67550</v>
      </c>
      <c r="M152" s="32">
        <f t="shared" si="41"/>
        <v>63092293.0724306</v>
      </c>
      <c r="N152" s="184">
        <v>2786592.7800224125</v>
      </c>
      <c r="O152" s="32">
        <f t="shared" si="42"/>
        <v>65878885.852453016</v>
      </c>
      <c r="P152" s="184">
        <v>915261</v>
      </c>
      <c r="Q152" s="77">
        <f t="shared" si="43"/>
        <v>66794146.852453016</v>
      </c>
      <c r="R152" s="184">
        <v>2478289</v>
      </c>
      <c r="S152" s="77">
        <f t="shared" si="44"/>
        <v>69272435.85245302</v>
      </c>
      <c r="T152" s="184">
        <v>2345538</v>
      </c>
      <c r="U152" s="77">
        <f t="shared" si="45"/>
        <v>71617973.85245302</v>
      </c>
      <c r="V152" s="184">
        <v>4108425</v>
      </c>
      <c r="W152" s="221">
        <f t="shared" si="46"/>
        <v>75726398.85245302</v>
      </c>
      <c r="X152" s="184">
        <v>3690104</v>
      </c>
      <c r="Y152" s="221">
        <f t="shared" si="47"/>
        <v>79416502.85245302</v>
      </c>
      <c r="Z152" s="184">
        <v>3087456</v>
      </c>
      <c r="AA152" s="221">
        <f t="shared" si="48"/>
        <v>82503958.85245302</v>
      </c>
      <c r="AB152" s="184">
        <v>3585508</v>
      </c>
      <c r="AC152" s="221">
        <f t="shared" si="52"/>
        <v>86089466.85245302</v>
      </c>
      <c r="AD152" s="184">
        <v>3516337</v>
      </c>
      <c r="AE152" s="221">
        <f t="shared" si="52"/>
        <v>89605803.85245302</v>
      </c>
      <c r="AF152" s="184">
        <v>4768566</v>
      </c>
      <c r="AG152" s="221">
        <f t="shared" si="49"/>
        <v>94374369.85245302</v>
      </c>
      <c r="AH152" s="184">
        <v>5224315</v>
      </c>
      <c r="AI152" s="221">
        <f t="shared" si="50"/>
        <v>99598684.85245302</v>
      </c>
      <c r="AJ152" s="184">
        <v>2206152</v>
      </c>
      <c r="AK152" s="221">
        <f t="shared" si="51"/>
        <v>101804836.85245302</v>
      </c>
    </row>
    <row r="153" spans="1:37" ht="14.25">
      <c r="A153" s="176">
        <v>1442</v>
      </c>
      <c r="B153" s="10" t="s">
        <v>299</v>
      </c>
      <c r="C153" s="36">
        <v>10947</v>
      </c>
      <c r="D153" s="14">
        <f t="shared" si="37"/>
        <v>14390030.850848617</v>
      </c>
      <c r="E153" s="12">
        <v>2116347</v>
      </c>
      <c r="F153" s="26">
        <f t="shared" si="38"/>
        <v>16506377.850848617</v>
      </c>
      <c r="G153" s="48">
        <v>456369</v>
      </c>
      <c r="H153" s="29">
        <f t="shared" si="39"/>
        <v>16962746.850848615</v>
      </c>
      <c r="I153" s="96">
        <v>331893</v>
      </c>
      <c r="J153" s="26">
        <f t="shared" si="40"/>
        <v>17294639.850848615</v>
      </c>
      <c r="K153" s="190">
        <v>1121634</v>
      </c>
      <c r="L153" s="184">
        <v>32378</v>
      </c>
      <c r="M153" s="32">
        <f t="shared" si="41"/>
        <v>18448651.850848615</v>
      </c>
      <c r="N153" s="184">
        <v>179419.73036112636</v>
      </c>
      <c r="O153" s="32">
        <f t="shared" si="42"/>
        <v>18628071.58120974</v>
      </c>
      <c r="P153" s="184">
        <v>300368</v>
      </c>
      <c r="Q153" s="77">
        <f t="shared" si="43"/>
        <v>18928439.58120974</v>
      </c>
      <c r="R153" s="184">
        <v>1007706</v>
      </c>
      <c r="S153" s="77">
        <f t="shared" si="44"/>
        <v>19936145.58120974</v>
      </c>
      <c r="T153" s="184">
        <v>382111</v>
      </c>
      <c r="U153" s="77">
        <f t="shared" si="45"/>
        <v>20318256.58120974</v>
      </c>
      <c r="V153" s="184">
        <v>1166929</v>
      </c>
      <c r="W153" s="221">
        <f t="shared" si="46"/>
        <v>21485185.58120974</v>
      </c>
      <c r="X153" s="184">
        <v>1935950</v>
      </c>
      <c r="Y153" s="221">
        <f t="shared" si="47"/>
        <v>23421135.58120974</v>
      </c>
      <c r="Z153" s="184">
        <v>733687</v>
      </c>
      <c r="AA153" s="221">
        <f t="shared" si="48"/>
        <v>24154822.58120974</v>
      </c>
      <c r="AB153" s="184">
        <v>1279442</v>
      </c>
      <c r="AC153" s="221">
        <f t="shared" si="52"/>
        <v>25434264.58120974</v>
      </c>
      <c r="AD153" s="184">
        <v>1794891</v>
      </c>
      <c r="AE153" s="221">
        <f t="shared" si="52"/>
        <v>27229155.58120974</v>
      </c>
      <c r="AF153" s="184">
        <v>950067</v>
      </c>
      <c r="AG153" s="221">
        <f t="shared" si="49"/>
        <v>28179222.58120974</v>
      </c>
      <c r="AH153" s="184">
        <v>947249</v>
      </c>
      <c r="AI153" s="221">
        <f t="shared" si="50"/>
        <v>29126471.58120974</v>
      </c>
      <c r="AJ153" s="184">
        <v>380821</v>
      </c>
      <c r="AK153" s="221">
        <f t="shared" si="51"/>
        <v>29507292.58120974</v>
      </c>
    </row>
    <row r="154" spans="1:37" ht="14.25">
      <c r="A154" s="176">
        <v>1443</v>
      </c>
      <c r="B154" s="10" t="s">
        <v>301</v>
      </c>
      <c r="C154" s="36">
        <v>8192</v>
      </c>
      <c r="D154" s="14">
        <f t="shared" si="37"/>
        <v>10768533.180793995</v>
      </c>
      <c r="E154" s="12">
        <v>1708553</v>
      </c>
      <c r="F154" s="26">
        <f t="shared" si="38"/>
        <v>12477086.180793995</v>
      </c>
      <c r="G154" s="48">
        <v>95424</v>
      </c>
      <c r="H154" s="29">
        <f t="shared" si="39"/>
        <v>12572510.180793995</v>
      </c>
      <c r="I154" s="96">
        <v>411854</v>
      </c>
      <c r="J154" s="26">
        <f t="shared" si="40"/>
        <v>12984364.180793995</v>
      </c>
      <c r="K154" s="190">
        <v>947743</v>
      </c>
      <c r="L154" s="184">
        <v>46990</v>
      </c>
      <c r="M154" s="32">
        <f t="shared" si="41"/>
        <v>13979097.180793995</v>
      </c>
      <c r="N154" s="184">
        <v>491457.1033267882</v>
      </c>
      <c r="O154" s="32">
        <f t="shared" si="42"/>
        <v>14470554.284120783</v>
      </c>
      <c r="P154" s="184">
        <v>327702</v>
      </c>
      <c r="Q154" s="77">
        <f t="shared" si="43"/>
        <v>14798256.284120783</v>
      </c>
      <c r="R154" s="184">
        <v>727387</v>
      </c>
      <c r="S154" s="77">
        <f t="shared" si="44"/>
        <v>15525643.284120783</v>
      </c>
      <c r="T154" s="184">
        <v>474613</v>
      </c>
      <c r="U154" s="77">
        <f t="shared" si="45"/>
        <v>16000256.284120783</v>
      </c>
      <c r="V154" s="184">
        <v>952480</v>
      </c>
      <c r="W154" s="221">
        <f t="shared" si="46"/>
        <v>16952736.284120783</v>
      </c>
      <c r="X154" s="184">
        <v>973507</v>
      </c>
      <c r="Y154" s="221">
        <f t="shared" si="47"/>
        <v>17926243.284120783</v>
      </c>
      <c r="Z154" s="184">
        <v>624123</v>
      </c>
      <c r="AA154" s="221">
        <f t="shared" si="48"/>
        <v>18550366.284120783</v>
      </c>
      <c r="AB154" s="184">
        <v>854704</v>
      </c>
      <c r="AC154" s="221">
        <f t="shared" si="52"/>
        <v>19405070.284120783</v>
      </c>
      <c r="AD154" s="184">
        <v>1220356</v>
      </c>
      <c r="AE154" s="221">
        <f t="shared" si="52"/>
        <v>20625426.284120783</v>
      </c>
      <c r="AF154" s="184">
        <v>987118</v>
      </c>
      <c r="AG154" s="221">
        <f t="shared" si="49"/>
        <v>21612544.284120783</v>
      </c>
      <c r="AH154" s="184">
        <v>1046276</v>
      </c>
      <c r="AI154" s="221">
        <f t="shared" si="50"/>
        <v>22658820.284120783</v>
      </c>
      <c r="AJ154" s="184">
        <v>434808</v>
      </c>
      <c r="AK154" s="221">
        <f t="shared" si="51"/>
        <v>23093628.284120783</v>
      </c>
    </row>
    <row r="155" spans="1:37" ht="14.25">
      <c r="A155" s="176">
        <v>1444</v>
      </c>
      <c r="B155" s="10" t="s">
        <v>303</v>
      </c>
      <c r="C155" s="36">
        <v>5839</v>
      </c>
      <c r="D155" s="14">
        <f t="shared" si="37"/>
        <v>7675471.831378923</v>
      </c>
      <c r="E155" s="12">
        <v>1467092</v>
      </c>
      <c r="F155" s="26">
        <f t="shared" si="38"/>
        <v>9142563.831378922</v>
      </c>
      <c r="G155" s="48">
        <v>145045</v>
      </c>
      <c r="H155" s="29">
        <f t="shared" si="39"/>
        <v>9287608.831378922</v>
      </c>
      <c r="I155" s="96">
        <v>513078</v>
      </c>
      <c r="J155" s="26">
        <f t="shared" si="40"/>
        <v>9800686.831378922</v>
      </c>
      <c r="K155" s="190">
        <v>414697</v>
      </c>
      <c r="L155" s="184">
        <v>60704</v>
      </c>
      <c r="M155" s="32">
        <f t="shared" si="41"/>
        <v>10276087.831378922</v>
      </c>
      <c r="N155" s="184">
        <v>-52890.08992613293</v>
      </c>
      <c r="O155" s="32">
        <f t="shared" si="42"/>
        <v>10223197.741452789</v>
      </c>
      <c r="P155" s="184">
        <v>44557</v>
      </c>
      <c r="Q155" s="77">
        <f t="shared" si="43"/>
        <v>10267754.741452789</v>
      </c>
      <c r="R155" s="184">
        <v>-308594</v>
      </c>
      <c r="S155" s="77">
        <f t="shared" si="44"/>
        <v>9959160.741452789</v>
      </c>
      <c r="T155" s="184">
        <v>70660</v>
      </c>
      <c r="U155" s="77">
        <f t="shared" si="45"/>
        <v>10029820.741452789</v>
      </c>
      <c r="V155" s="184">
        <v>237402</v>
      </c>
      <c r="W155" s="221">
        <f t="shared" si="46"/>
        <v>10267222.741452789</v>
      </c>
      <c r="X155" s="184">
        <v>1590142</v>
      </c>
      <c r="Y155" s="221">
        <f t="shared" si="47"/>
        <v>11857364.741452789</v>
      </c>
      <c r="Z155" s="184">
        <v>303690</v>
      </c>
      <c r="AA155" s="221">
        <f t="shared" si="48"/>
        <v>12161054.741452789</v>
      </c>
      <c r="AB155" s="184">
        <v>525452</v>
      </c>
      <c r="AC155" s="221">
        <f t="shared" si="52"/>
        <v>12686506.741452789</v>
      </c>
      <c r="AD155" s="184">
        <v>1317203</v>
      </c>
      <c r="AE155" s="221">
        <f t="shared" si="52"/>
        <v>14003709.741452789</v>
      </c>
      <c r="AF155" s="184">
        <v>247981</v>
      </c>
      <c r="AG155" s="221">
        <f t="shared" si="49"/>
        <v>14251690.741452789</v>
      </c>
      <c r="AH155" s="184">
        <v>169594</v>
      </c>
      <c r="AI155" s="221">
        <f t="shared" si="50"/>
        <v>14421284.741452789</v>
      </c>
      <c r="AJ155" s="184">
        <v>61564</v>
      </c>
      <c r="AK155" s="221">
        <f t="shared" si="51"/>
        <v>14482848.741452789</v>
      </c>
    </row>
    <row r="156" spans="1:37" ht="14.25">
      <c r="A156" s="176">
        <v>1445</v>
      </c>
      <c r="B156" s="10" t="s">
        <v>305</v>
      </c>
      <c r="C156" s="36">
        <v>5651</v>
      </c>
      <c r="D156" s="14">
        <f t="shared" si="37"/>
        <v>7428342.407796248</v>
      </c>
      <c r="E156" s="12">
        <v>1271167</v>
      </c>
      <c r="F156" s="26">
        <f t="shared" si="38"/>
        <v>8699509.407796249</v>
      </c>
      <c r="G156" s="48">
        <v>96820</v>
      </c>
      <c r="H156" s="29">
        <f t="shared" si="39"/>
        <v>8796329.407796249</v>
      </c>
      <c r="I156" s="96">
        <v>651805</v>
      </c>
      <c r="J156" s="26">
        <f t="shared" si="40"/>
        <v>9448134.407796249</v>
      </c>
      <c r="K156" s="190">
        <v>77660</v>
      </c>
      <c r="L156" s="184">
        <v>31684</v>
      </c>
      <c r="M156" s="32">
        <f t="shared" si="41"/>
        <v>9557478.407796249</v>
      </c>
      <c r="N156" s="184">
        <v>-43457.75050052628</v>
      </c>
      <c r="O156" s="32">
        <f t="shared" si="42"/>
        <v>9514020.657295723</v>
      </c>
      <c r="P156" s="184">
        <v>-12734</v>
      </c>
      <c r="Q156" s="77">
        <f t="shared" si="43"/>
        <v>9501286.657295723</v>
      </c>
      <c r="R156" s="184">
        <v>223314</v>
      </c>
      <c r="S156" s="77">
        <f t="shared" si="44"/>
        <v>9724600.657295723</v>
      </c>
      <c r="T156" s="184">
        <v>52497</v>
      </c>
      <c r="U156" s="77">
        <f t="shared" si="45"/>
        <v>9777097.657295723</v>
      </c>
      <c r="V156" s="184">
        <v>124354</v>
      </c>
      <c r="W156" s="221">
        <f t="shared" si="46"/>
        <v>9901451.657295723</v>
      </c>
      <c r="X156" s="184">
        <v>1354985</v>
      </c>
      <c r="Y156" s="221">
        <f t="shared" si="47"/>
        <v>11256436.657295723</v>
      </c>
      <c r="Z156" s="184">
        <v>181648</v>
      </c>
      <c r="AA156" s="221">
        <f t="shared" si="48"/>
        <v>11438084.657295723</v>
      </c>
      <c r="AB156" s="184">
        <v>655349</v>
      </c>
      <c r="AC156" s="221">
        <f t="shared" si="52"/>
        <v>12093433.657295723</v>
      </c>
      <c r="AD156" s="184">
        <v>1099198</v>
      </c>
      <c r="AE156" s="221">
        <f t="shared" si="52"/>
        <v>13192631.657295723</v>
      </c>
      <c r="AF156" s="184">
        <v>149202</v>
      </c>
      <c r="AG156" s="221">
        <f t="shared" si="49"/>
        <v>13341833.657295723</v>
      </c>
      <c r="AH156" s="184">
        <v>39554</v>
      </c>
      <c r="AI156" s="221">
        <f t="shared" si="50"/>
        <v>13381387.657295723</v>
      </c>
      <c r="AJ156" s="184">
        <v>13174</v>
      </c>
      <c r="AK156" s="221">
        <f t="shared" si="51"/>
        <v>13394561.657295723</v>
      </c>
    </row>
    <row r="157" spans="1:37" ht="14.25">
      <c r="A157" s="176">
        <v>1446</v>
      </c>
      <c r="B157" s="10" t="s">
        <v>307</v>
      </c>
      <c r="C157" s="36">
        <v>6865</v>
      </c>
      <c r="D157" s="14">
        <f t="shared" si="37"/>
        <v>9024167.515399264</v>
      </c>
      <c r="E157" s="12">
        <v>2989206</v>
      </c>
      <c r="F157" s="26">
        <f t="shared" si="38"/>
        <v>12013373.515399264</v>
      </c>
      <c r="G157" s="48">
        <v>443602</v>
      </c>
      <c r="H157" s="29">
        <f t="shared" si="39"/>
        <v>12456975.515399264</v>
      </c>
      <c r="I157" s="96">
        <v>181841</v>
      </c>
      <c r="J157" s="26">
        <f t="shared" si="40"/>
        <v>12638816.515399264</v>
      </c>
      <c r="K157" s="190">
        <v>-140721</v>
      </c>
      <c r="L157" s="184">
        <v>58401</v>
      </c>
      <c r="M157" s="32">
        <f t="shared" si="41"/>
        <v>12556496.515399264</v>
      </c>
      <c r="N157" s="184">
        <v>-82554.9529616218</v>
      </c>
      <c r="O157" s="32">
        <f t="shared" si="42"/>
        <v>12473941.562437642</v>
      </c>
      <c r="P157" s="184">
        <v>109424</v>
      </c>
      <c r="Q157" s="77">
        <f t="shared" si="43"/>
        <v>12583365.562437642</v>
      </c>
      <c r="R157" s="184">
        <v>952784</v>
      </c>
      <c r="S157" s="77">
        <f t="shared" si="44"/>
        <v>13536149.562437642</v>
      </c>
      <c r="T157" s="184">
        <v>304837</v>
      </c>
      <c r="U157" s="77">
        <f t="shared" si="45"/>
        <v>13840986.562437642</v>
      </c>
      <c r="V157" s="184">
        <v>232486</v>
      </c>
      <c r="W157" s="221">
        <f t="shared" si="46"/>
        <v>14073472.562437642</v>
      </c>
      <c r="X157" s="184">
        <v>970693</v>
      </c>
      <c r="Y157" s="221">
        <f t="shared" si="47"/>
        <v>15044165.562437642</v>
      </c>
      <c r="Z157" s="184">
        <v>567553</v>
      </c>
      <c r="AA157" s="221">
        <f t="shared" si="48"/>
        <v>15611718.562437642</v>
      </c>
      <c r="AB157" s="184">
        <v>383332</v>
      </c>
      <c r="AC157" s="221">
        <f t="shared" si="52"/>
        <v>15995050.562437642</v>
      </c>
      <c r="AD157" s="184">
        <v>3327267</v>
      </c>
      <c r="AE157" s="221">
        <f t="shared" si="52"/>
        <v>19322317.562437642</v>
      </c>
      <c r="AF157" s="184">
        <v>491813</v>
      </c>
      <c r="AG157" s="221">
        <f t="shared" si="49"/>
        <v>19814130.562437642</v>
      </c>
      <c r="AH157" s="184">
        <v>213029</v>
      </c>
      <c r="AI157" s="221">
        <f t="shared" si="50"/>
        <v>20027159.562437642</v>
      </c>
      <c r="AJ157" s="184">
        <v>78943</v>
      </c>
      <c r="AK157" s="221">
        <f t="shared" si="51"/>
        <v>20106102.562437642</v>
      </c>
    </row>
    <row r="158" spans="1:37" ht="14.25">
      <c r="A158" s="176">
        <v>1447</v>
      </c>
      <c r="B158" s="10" t="s">
        <v>309</v>
      </c>
      <c r="C158" s="36">
        <v>5427</v>
      </c>
      <c r="D158" s="14">
        <f t="shared" si="37"/>
        <v>7133890.328633913</v>
      </c>
      <c r="E158" s="12">
        <v>1499385</v>
      </c>
      <c r="F158" s="26">
        <f t="shared" si="38"/>
        <v>8633275.328633912</v>
      </c>
      <c r="G158" s="48">
        <v>329135</v>
      </c>
      <c r="H158" s="29">
        <f t="shared" si="39"/>
        <v>8962410.328633912</v>
      </c>
      <c r="I158" s="96">
        <v>387494</v>
      </c>
      <c r="J158" s="26">
        <f t="shared" si="40"/>
        <v>9349904.328633912</v>
      </c>
      <c r="K158" s="190">
        <v>15501</v>
      </c>
      <c r="L158" s="184">
        <v>58029</v>
      </c>
      <c r="M158" s="32">
        <f t="shared" si="41"/>
        <v>9423434.328633912</v>
      </c>
      <c r="N158" s="184">
        <v>-67516.6439508684</v>
      </c>
      <c r="O158" s="32">
        <f t="shared" si="42"/>
        <v>9355917.684683044</v>
      </c>
      <c r="P158" s="184">
        <v>-45218</v>
      </c>
      <c r="Q158" s="77">
        <f t="shared" si="43"/>
        <v>9310699.684683044</v>
      </c>
      <c r="R158" s="184">
        <v>-429217</v>
      </c>
      <c r="S158" s="77">
        <f t="shared" si="44"/>
        <v>8881482.684683044</v>
      </c>
      <c r="T158" s="184">
        <v>37918</v>
      </c>
      <c r="U158" s="77">
        <f t="shared" si="45"/>
        <v>8919400.684683044</v>
      </c>
      <c r="V158" s="184">
        <v>80640</v>
      </c>
      <c r="W158" s="221">
        <f t="shared" si="46"/>
        <v>9000040.684683044</v>
      </c>
      <c r="X158" s="184">
        <v>1176780</v>
      </c>
      <c r="Y158" s="221">
        <f t="shared" si="47"/>
        <v>10176820.684683044</v>
      </c>
      <c r="Z158" s="184">
        <v>173852</v>
      </c>
      <c r="AA158" s="221">
        <f t="shared" si="48"/>
        <v>10350672.684683044</v>
      </c>
      <c r="AB158" s="184">
        <v>399656</v>
      </c>
      <c r="AC158" s="221">
        <f t="shared" si="52"/>
        <v>10750328.684683044</v>
      </c>
      <c r="AD158" s="184">
        <v>1745858</v>
      </c>
      <c r="AE158" s="221">
        <f t="shared" si="52"/>
        <v>12496186.684683044</v>
      </c>
      <c r="AF158" s="184">
        <v>155339</v>
      </c>
      <c r="AG158" s="221">
        <f t="shared" si="49"/>
        <v>12651525.684683044</v>
      </c>
      <c r="AH158" s="184">
        <v>32570</v>
      </c>
      <c r="AI158" s="221">
        <f t="shared" si="50"/>
        <v>12684095.684683044</v>
      </c>
      <c r="AJ158" s="184">
        <v>12346</v>
      </c>
      <c r="AK158" s="221">
        <f t="shared" si="51"/>
        <v>12696441.684683044</v>
      </c>
    </row>
    <row r="159" spans="1:37" ht="14.25">
      <c r="A159" s="176">
        <v>1452</v>
      </c>
      <c r="B159" s="10" t="s">
        <v>311</v>
      </c>
      <c r="C159" s="36">
        <v>11758</v>
      </c>
      <c r="D159" s="14">
        <f t="shared" si="37"/>
        <v>15456105.119601537</v>
      </c>
      <c r="E159" s="12">
        <v>2303433</v>
      </c>
      <c r="F159" s="26">
        <f t="shared" si="38"/>
        <v>17759538.119601537</v>
      </c>
      <c r="G159" s="48">
        <v>328032</v>
      </c>
      <c r="H159" s="29">
        <f t="shared" si="39"/>
        <v>18087570.119601537</v>
      </c>
      <c r="I159" s="96">
        <v>206704</v>
      </c>
      <c r="J159" s="26">
        <f t="shared" si="40"/>
        <v>18294274.119601537</v>
      </c>
      <c r="K159" s="190">
        <v>1254351</v>
      </c>
      <c r="L159" s="184">
        <v>4142</v>
      </c>
      <c r="M159" s="32">
        <f t="shared" si="41"/>
        <v>19552767.119601537</v>
      </c>
      <c r="N159" s="184">
        <v>-92847.21790571511</v>
      </c>
      <c r="O159" s="32">
        <f t="shared" si="42"/>
        <v>19459919.90169582</v>
      </c>
      <c r="P159" s="184">
        <v>282661</v>
      </c>
      <c r="Q159" s="77">
        <f t="shared" si="43"/>
        <v>19742580.90169582</v>
      </c>
      <c r="R159" s="184">
        <v>-313985</v>
      </c>
      <c r="S159" s="77">
        <f t="shared" si="44"/>
        <v>19428595.90169582</v>
      </c>
      <c r="T159" s="184">
        <v>144081</v>
      </c>
      <c r="U159" s="77">
        <f t="shared" si="45"/>
        <v>19572676.90169582</v>
      </c>
      <c r="V159" s="184">
        <v>282825</v>
      </c>
      <c r="W159" s="221">
        <f t="shared" si="46"/>
        <v>19855501.90169582</v>
      </c>
      <c r="X159" s="184">
        <v>2960536</v>
      </c>
      <c r="Y159" s="221">
        <f t="shared" si="47"/>
        <v>22816037.90169582</v>
      </c>
      <c r="Z159" s="184">
        <v>370794</v>
      </c>
      <c r="AA159" s="221">
        <f t="shared" si="48"/>
        <v>23186831.90169582</v>
      </c>
      <c r="AB159" s="184">
        <v>1101764</v>
      </c>
      <c r="AC159" s="221">
        <f t="shared" si="52"/>
        <v>24288595.90169582</v>
      </c>
      <c r="AD159" s="184">
        <v>4480384</v>
      </c>
      <c r="AE159" s="221">
        <f t="shared" si="52"/>
        <v>28768979.90169582</v>
      </c>
      <c r="AF159" s="184">
        <v>178677</v>
      </c>
      <c r="AG159" s="221">
        <f t="shared" si="49"/>
        <v>28947656.90169582</v>
      </c>
      <c r="AH159" s="184">
        <v>108776</v>
      </c>
      <c r="AI159" s="221">
        <f t="shared" si="50"/>
        <v>29056432.90169582</v>
      </c>
      <c r="AJ159" s="184">
        <v>36958</v>
      </c>
      <c r="AK159" s="221">
        <f t="shared" si="51"/>
        <v>29093390.90169582</v>
      </c>
    </row>
    <row r="160" spans="1:37" ht="14.25">
      <c r="A160" s="176">
        <v>1460</v>
      </c>
      <c r="B160" s="10" t="s">
        <v>313</v>
      </c>
      <c r="C160" s="36">
        <v>9993</v>
      </c>
      <c r="D160" s="14">
        <f t="shared" si="37"/>
        <v>13135980.477987597</v>
      </c>
      <c r="E160" s="12">
        <v>3429349</v>
      </c>
      <c r="F160" s="26">
        <f t="shared" si="38"/>
        <v>16565329.477987597</v>
      </c>
      <c r="G160" s="48">
        <v>982543</v>
      </c>
      <c r="H160" s="29">
        <f t="shared" si="39"/>
        <v>17547872.477987595</v>
      </c>
      <c r="I160" s="96">
        <v>258759</v>
      </c>
      <c r="J160" s="26">
        <f t="shared" si="40"/>
        <v>17806631.477987595</v>
      </c>
      <c r="K160" s="190">
        <v>1930969</v>
      </c>
      <c r="L160" s="184">
        <v>145649</v>
      </c>
      <c r="M160" s="32">
        <f t="shared" si="41"/>
        <v>19883249.477987595</v>
      </c>
      <c r="N160" s="184">
        <v>-81823.94085148722</v>
      </c>
      <c r="O160" s="32">
        <f t="shared" si="42"/>
        <v>19801425.537136108</v>
      </c>
      <c r="P160" s="184">
        <v>255150</v>
      </c>
      <c r="Q160" s="77">
        <f t="shared" si="43"/>
        <v>20056575.537136108</v>
      </c>
      <c r="R160" s="184">
        <v>-82410</v>
      </c>
      <c r="S160" s="77">
        <f t="shared" si="44"/>
        <v>19974165.537136108</v>
      </c>
      <c r="T160" s="184">
        <v>156306</v>
      </c>
      <c r="U160" s="77">
        <f t="shared" si="45"/>
        <v>20130471.537136108</v>
      </c>
      <c r="V160" s="184">
        <v>250040</v>
      </c>
      <c r="W160" s="221">
        <f t="shared" si="46"/>
        <v>20380511.537136108</v>
      </c>
      <c r="X160" s="184">
        <v>197021</v>
      </c>
      <c r="Y160" s="221">
        <f t="shared" si="47"/>
        <v>20577532.537136108</v>
      </c>
      <c r="Z160" s="184">
        <v>595772</v>
      </c>
      <c r="AA160" s="221">
        <f t="shared" si="48"/>
        <v>21173304.537136108</v>
      </c>
      <c r="AB160" s="184">
        <v>435841</v>
      </c>
      <c r="AC160" s="221">
        <f t="shared" si="52"/>
        <v>21609145.537136108</v>
      </c>
      <c r="AD160" s="184">
        <v>2467148</v>
      </c>
      <c r="AE160" s="221">
        <f t="shared" si="52"/>
        <v>24076293.537136108</v>
      </c>
      <c r="AF160" s="184">
        <v>242045</v>
      </c>
      <c r="AG160" s="221">
        <f t="shared" si="49"/>
        <v>24318338.537136108</v>
      </c>
      <c r="AH160" s="184">
        <v>74722</v>
      </c>
      <c r="AI160" s="221">
        <f t="shared" si="50"/>
        <v>24393060.537136108</v>
      </c>
      <c r="AJ160" s="184">
        <v>26312</v>
      </c>
      <c r="AK160" s="221">
        <f t="shared" si="51"/>
        <v>24419372.537136108</v>
      </c>
    </row>
    <row r="161" spans="1:37" ht="14.25">
      <c r="A161" s="176">
        <v>1461</v>
      </c>
      <c r="B161" s="10" t="s">
        <v>315</v>
      </c>
      <c r="C161" s="36">
        <v>9567</v>
      </c>
      <c r="D161" s="14">
        <f t="shared" si="37"/>
        <v>12575995.72029494</v>
      </c>
      <c r="E161" s="12">
        <v>2156683</v>
      </c>
      <c r="F161" s="26">
        <f t="shared" si="38"/>
        <v>14732678.72029494</v>
      </c>
      <c r="G161" s="48">
        <v>894370</v>
      </c>
      <c r="H161" s="29">
        <f t="shared" si="39"/>
        <v>15627048.72029494</v>
      </c>
      <c r="I161" s="96">
        <v>388254</v>
      </c>
      <c r="J161" s="26">
        <f t="shared" si="40"/>
        <v>16015302.72029494</v>
      </c>
      <c r="K161" s="190">
        <v>645725</v>
      </c>
      <c r="L161" s="184">
        <v>117822</v>
      </c>
      <c r="M161" s="32">
        <f t="shared" si="41"/>
        <v>16778849.720294937</v>
      </c>
      <c r="N161" s="184">
        <v>-63472.86321686953</v>
      </c>
      <c r="O161" s="32">
        <f t="shared" si="42"/>
        <v>16715376.857078068</v>
      </c>
      <c r="P161" s="184">
        <v>296993</v>
      </c>
      <c r="Q161" s="77">
        <f t="shared" si="43"/>
        <v>17012369.857078068</v>
      </c>
      <c r="R161" s="184">
        <v>1052447</v>
      </c>
      <c r="S161" s="77">
        <f t="shared" si="44"/>
        <v>18064816.857078068</v>
      </c>
      <c r="T161" s="184">
        <v>275207</v>
      </c>
      <c r="U161" s="77">
        <f t="shared" si="45"/>
        <v>18340023.857078068</v>
      </c>
      <c r="V161" s="184">
        <v>143570</v>
      </c>
      <c r="W161" s="221">
        <f t="shared" si="46"/>
        <v>18483593.857078068</v>
      </c>
      <c r="X161" s="184">
        <v>2581056</v>
      </c>
      <c r="Y161" s="221">
        <f t="shared" si="47"/>
        <v>21064649.857078068</v>
      </c>
      <c r="Z161" s="184">
        <v>563935</v>
      </c>
      <c r="AA161" s="221">
        <f t="shared" si="48"/>
        <v>21628584.857078068</v>
      </c>
      <c r="AB161" s="184">
        <v>771022</v>
      </c>
      <c r="AC161" s="221">
        <f t="shared" si="52"/>
        <v>22399606.857078068</v>
      </c>
      <c r="AD161" s="184">
        <v>2529689</v>
      </c>
      <c r="AE161" s="221">
        <f t="shared" si="52"/>
        <v>24929295.857078068</v>
      </c>
      <c r="AF161" s="184">
        <v>356038</v>
      </c>
      <c r="AG161" s="221">
        <f t="shared" si="49"/>
        <v>25285333.857078068</v>
      </c>
      <c r="AH161" s="184">
        <v>190885</v>
      </c>
      <c r="AI161" s="221">
        <f t="shared" si="50"/>
        <v>25476218.857078068</v>
      </c>
      <c r="AJ161" s="184">
        <v>75907</v>
      </c>
      <c r="AK161" s="221">
        <f t="shared" si="51"/>
        <v>25552125.857078068</v>
      </c>
    </row>
    <row r="162" spans="1:37" ht="14.25">
      <c r="A162" s="176">
        <v>1462</v>
      </c>
      <c r="B162" s="10" t="s">
        <v>317</v>
      </c>
      <c r="C162" s="36">
        <v>12831</v>
      </c>
      <c r="D162" s="14">
        <f t="shared" si="37"/>
        <v>16866583.15951755</v>
      </c>
      <c r="E162" s="12">
        <v>4313429</v>
      </c>
      <c r="F162" s="26">
        <f t="shared" si="38"/>
        <v>21180012.15951755</v>
      </c>
      <c r="G162" s="48">
        <v>469895</v>
      </c>
      <c r="H162" s="29">
        <f t="shared" si="39"/>
        <v>21649907.15951755</v>
      </c>
      <c r="I162" s="96">
        <v>68857</v>
      </c>
      <c r="J162" s="26">
        <f t="shared" si="40"/>
        <v>21718764.15951755</v>
      </c>
      <c r="K162" s="190">
        <v>2044085</v>
      </c>
      <c r="L162" s="184">
        <v>90718</v>
      </c>
      <c r="M162" s="32">
        <f t="shared" si="41"/>
        <v>23853567.15951755</v>
      </c>
      <c r="N162" s="184">
        <v>263299.5842023939</v>
      </c>
      <c r="O162" s="32">
        <f t="shared" si="42"/>
        <v>24116866.743719943</v>
      </c>
      <c r="P162" s="184">
        <v>415927</v>
      </c>
      <c r="Q162" s="77">
        <f t="shared" si="43"/>
        <v>24532793.743719943</v>
      </c>
      <c r="R162" s="184">
        <v>664040</v>
      </c>
      <c r="S162" s="77">
        <f t="shared" si="44"/>
        <v>25196833.743719943</v>
      </c>
      <c r="T162" s="184">
        <v>532935</v>
      </c>
      <c r="U162" s="77">
        <f t="shared" si="45"/>
        <v>25729768.743719943</v>
      </c>
      <c r="V162" s="184">
        <v>754397</v>
      </c>
      <c r="W162" s="221">
        <f t="shared" si="46"/>
        <v>26484165.743719943</v>
      </c>
      <c r="X162" s="184">
        <v>4420765</v>
      </c>
      <c r="Y162" s="221">
        <f t="shared" si="47"/>
        <v>30904930.743719943</v>
      </c>
      <c r="Z162" s="184">
        <v>904508</v>
      </c>
      <c r="AA162" s="221">
        <f t="shared" si="48"/>
        <v>31809438.743719943</v>
      </c>
      <c r="AB162" s="184">
        <v>1094014</v>
      </c>
      <c r="AC162" s="221">
        <f t="shared" si="52"/>
        <v>32903452.743719943</v>
      </c>
      <c r="AD162" s="184">
        <v>3489162</v>
      </c>
      <c r="AE162" s="221">
        <f t="shared" si="52"/>
        <v>36392614.74371994</v>
      </c>
      <c r="AF162" s="184">
        <v>1371976</v>
      </c>
      <c r="AG162" s="221">
        <f t="shared" si="49"/>
        <v>37764590.74371994</v>
      </c>
      <c r="AH162" s="184">
        <v>1311085</v>
      </c>
      <c r="AI162" s="221">
        <f t="shared" si="50"/>
        <v>39075675.74371994</v>
      </c>
      <c r="AJ162" s="184">
        <v>534295</v>
      </c>
      <c r="AK162" s="221">
        <f t="shared" si="51"/>
        <v>39609970.74371994</v>
      </c>
    </row>
    <row r="163" spans="1:37" ht="14.25">
      <c r="A163" s="176">
        <v>1463</v>
      </c>
      <c r="B163" s="10" t="s">
        <v>319</v>
      </c>
      <c r="C163" s="36">
        <v>33660</v>
      </c>
      <c r="D163" s="14">
        <f t="shared" si="37"/>
        <v>44246682.96698314</v>
      </c>
      <c r="E163" s="12">
        <v>8823340</v>
      </c>
      <c r="F163" s="26">
        <f t="shared" si="38"/>
        <v>53070022.96698314</v>
      </c>
      <c r="G163" s="48">
        <v>1407877</v>
      </c>
      <c r="H163" s="29">
        <f t="shared" si="39"/>
        <v>54477899.96698314</v>
      </c>
      <c r="I163" s="96">
        <v>1168090</v>
      </c>
      <c r="J163" s="26">
        <f t="shared" si="40"/>
        <v>55645989.96698314</v>
      </c>
      <c r="K163" s="190">
        <v>3776201</v>
      </c>
      <c r="L163" s="184">
        <v>105491</v>
      </c>
      <c r="M163" s="32">
        <f t="shared" si="41"/>
        <v>59527681.96698314</v>
      </c>
      <c r="N163" s="184">
        <v>475723.73901119083</v>
      </c>
      <c r="O163" s="32">
        <f t="shared" si="42"/>
        <v>60003405.70599433</v>
      </c>
      <c r="P163" s="184">
        <v>1840943</v>
      </c>
      <c r="Q163" s="77">
        <f t="shared" si="43"/>
        <v>61844348.70599433</v>
      </c>
      <c r="R163" s="184">
        <v>355429</v>
      </c>
      <c r="S163" s="77">
        <f t="shared" si="44"/>
        <v>62199777.70599433</v>
      </c>
      <c r="T163" s="184">
        <v>1203841</v>
      </c>
      <c r="U163" s="77">
        <f t="shared" si="45"/>
        <v>63403618.70599433</v>
      </c>
      <c r="V163" s="184">
        <v>1753834</v>
      </c>
      <c r="W163" s="221">
        <f t="shared" si="46"/>
        <v>65157452.70599433</v>
      </c>
      <c r="X163" s="184">
        <v>8647643</v>
      </c>
      <c r="Y163" s="221">
        <f t="shared" si="47"/>
        <v>73805095.70599434</v>
      </c>
      <c r="Z163" s="184">
        <v>2363184</v>
      </c>
      <c r="AA163" s="221">
        <f t="shared" si="48"/>
        <v>76168279.70599434</v>
      </c>
      <c r="AB163" s="184">
        <v>3411108</v>
      </c>
      <c r="AC163" s="221">
        <f t="shared" si="52"/>
        <v>79579387.70599434</v>
      </c>
      <c r="AD163" s="184">
        <v>8151211</v>
      </c>
      <c r="AE163" s="221">
        <f t="shared" si="52"/>
        <v>87730598.70599434</v>
      </c>
      <c r="AF163" s="184">
        <v>2840758</v>
      </c>
      <c r="AG163" s="221">
        <f t="shared" si="49"/>
        <v>90571356.70599434</v>
      </c>
      <c r="AH163" s="184">
        <v>2956213</v>
      </c>
      <c r="AI163" s="221">
        <f t="shared" si="50"/>
        <v>93527569.70599434</v>
      </c>
      <c r="AJ163" s="184">
        <v>1188812</v>
      </c>
      <c r="AK163" s="221">
        <f t="shared" si="51"/>
        <v>94716381.70599434</v>
      </c>
    </row>
    <row r="164" spans="1:37" ht="14.25">
      <c r="A164" s="176">
        <v>1465</v>
      </c>
      <c r="B164" s="10" t="s">
        <v>321</v>
      </c>
      <c r="C164" s="36">
        <v>10425</v>
      </c>
      <c r="D164" s="14">
        <f t="shared" si="37"/>
        <v>13703852.34494353</v>
      </c>
      <c r="E164" s="12">
        <v>2769436</v>
      </c>
      <c r="F164" s="26">
        <f t="shared" si="38"/>
        <v>16473288.34494353</v>
      </c>
      <c r="G164" s="48">
        <v>479390</v>
      </c>
      <c r="H164" s="29">
        <f t="shared" si="39"/>
        <v>16952678.34494353</v>
      </c>
      <c r="I164" s="96">
        <v>975786</v>
      </c>
      <c r="J164" s="26">
        <f t="shared" si="40"/>
        <v>17928464.34494353</v>
      </c>
      <c r="K164" s="190">
        <v>1190296</v>
      </c>
      <c r="L164" s="184">
        <v>74593</v>
      </c>
      <c r="M164" s="32">
        <f t="shared" si="41"/>
        <v>19193353.34494353</v>
      </c>
      <c r="N164" s="184">
        <v>-77131.14634011686</v>
      </c>
      <c r="O164" s="32">
        <f t="shared" si="42"/>
        <v>19116222.198603414</v>
      </c>
      <c r="P164" s="184">
        <v>40850</v>
      </c>
      <c r="Q164" s="77">
        <f t="shared" si="43"/>
        <v>19157072.198603414</v>
      </c>
      <c r="R164" s="184">
        <v>-603109</v>
      </c>
      <c r="S164" s="77">
        <f t="shared" si="44"/>
        <v>18553963.198603414</v>
      </c>
      <c r="T164" s="184">
        <v>114561</v>
      </c>
      <c r="U164" s="77">
        <f t="shared" si="45"/>
        <v>18668524.198603414</v>
      </c>
      <c r="V164" s="184">
        <v>891480</v>
      </c>
      <c r="W164" s="221">
        <f t="shared" si="46"/>
        <v>19560004.198603414</v>
      </c>
      <c r="X164" s="184">
        <v>2423142</v>
      </c>
      <c r="Y164" s="221">
        <f t="shared" si="47"/>
        <v>21983146.198603414</v>
      </c>
      <c r="Z164" s="184">
        <v>394678</v>
      </c>
      <c r="AA164" s="221">
        <f t="shared" si="48"/>
        <v>22377824.198603414</v>
      </c>
      <c r="AB164" s="184">
        <v>959259</v>
      </c>
      <c r="AC164" s="221">
        <f t="shared" si="52"/>
        <v>23337083.198603414</v>
      </c>
      <c r="AD164" s="184">
        <v>4756752</v>
      </c>
      <c r="AE164" s="221">
        <f t="shared" si="52"/>
        <v>28093835.198603414</v>
      </c>
      <c r="AF164" s="184">
        <v>305062</v>
      </c>
      <c r="AG164" s="221">
        <f t="shared" si="49"/>
        <v>28398897.198603414</v>
      </c>
      <c r="AH164" s="184">
        <v>154108</v>
      </c>
      <c r="AI164" s="221">
        <f t="shared" si="50"/>
        <v>28553005.198603414</v>
      </c>
      <c r="AJ164" s="184">
        <v>53257</v>
      </c>
      <c r="AK164" s="221">
        <f t="shared" si="51"/>
        <v>28606262.198603414</v>
      </c>
    </row>
    <row r="165" spans="1:37" ht="14.25">
      <c r="A165" s="176">
        <v>1466</v>
      </c>
      <c r="B165" s="10" t="s">
        <v>323</v>
      </c>
      <c r="C165" s="36">
        <v>9270</v>
      </c>
      <c r="D165" s="14">
        <f t="shared" si="37"/>
        <v>12185583.811762735</v>
      </c>
      <c r="E165" s="12">
        <v>1726291</v>
      </c>
      <c r="F165" s="26">
        <f t="shared" si="38"/>
        <v>13911874.811762735</v>
      </c>
      <c r="G165" s="48">
        <v>333080</v>
      </c>
      <c r="H165" s="29">
        <f t="shared" si="39"/>
        <v>14244954.811762735</v>
      </c>
      <c r="I165" s="96">
        <v>418602</v>
      </c>
      <c r="J165" s="26">
        <f t="shared" si="40"/>
        <v>14663556.811762735</v>
      </c>
      <c r="K165" s="190">
        <v>904389</v>
      </c>
      <c r="L165" s="184">
        <v>25045</v>
      </c>
      <c r="M165" s="32">
        <f t="shared" si="41"/>
        <v>15592990.811762735</v>
      </c>
      <c r="N165" s="184">
        <v>-102537.53444344178</v>
      </c>
      <c r="O165" s="32">
        <f t="shared" si="42"/>
        <v>15490453.277319293</v>
      </c>
      <c r="P165" s="184">
        <v>51332</v>
      </c>
      <c r="Q165" s="77">
        <f t="shared" si="43"/>
        <v>15541785.277319293</v>
      </c>
      <c r="R165" s="184">
        <v>622038</v>
      </c>
      <c r="S165" s="77">
        <f t="shared" si="44"/>
        <v>16163823.277319293</v>
      </c>
      <c r="T165" s="184">
        <v>221848</v>
      </c>
      <c r="U165" s="77">
        <f t="shared" si="45"/>
        <v>16385671.277319293</v>
      </c>
      <c r="V165" s="184">
        <v>1007983</v>
      </c>
      <c r="W165" s="221">
        <f t="shared" si="46"/>
        <v>17393654.277319293</v>
      </c>
      <c r="X165" s="184">
        <v>1515223</v>
      </c>
      <c r="Y165" s="221">
        <f t="shared" si="47"/>
        <v>18908877.277319293</v>
      </c>
      <c r="Z165" s="184">
        <v>503429</v>
      </c>
      <c r="AA165" s="221">
        <f t="shared" si="48"/>
        <v>19412306.277319293</v>
      </c>
      <c r="AB165" s="184">
        <v>1123449</v>
      </c>
      <c r="AC165" s="221">
        <f t="shared" si="52"/>
        <v>20535755.277319293</v>
      </c>
      <c r="AD165" s="184">
        <v>3163686</v>
      </c>
      <c r="AE165" s="221">
        <f t="shared" si="52"/>
        <v>23699441.277319293</v>
      </c>
      <c r="AF165" s="184">
        <v>362533</v>
      </c>
      <c r="AG165" s="221">
        <f t="shared" si="49"/>
        <v>24061974.277319293</v>
      </c>
      <c r="AH165" s="184">
        <v>282373</v>
      </c>
      <c r="AI165" s="221">
        <f t="shared" si="50"/>
        <v>24344347.277319293</v>
      </c>
      <c r="AJ165" s="184">
        <v>105643</v>
      </c>
      <c r="AK165" s="221">
        <f t="shared" si="51"/>
        <v>24449990.277319293</v>
      </c>
    </row>
    <row r="166" spans="1:37" ht="14.25">
      <c r="A166" s="176">
        <v>1470</v>
      </c>
      <c r="B166" s="10" t="s">
        <v>325</v>
      </c>
      <c r="C166" s="36">
        <v>16001</v>
      </c>
      <c r="D166" s="14">
        <f t="shared" si="37"/>
        <v>21033605.886948816</v>
      </c>
      <c r="E166" s="12">
        <v>3168159</v>
      </c>
      <c r="F166" s="26">
        <f t="shared" si="38"/>
        <v>24201764.886948816</v>
      </c>
      <c r="G166" s="48">
        <v>500430</v>
      </c>
      <c r="H166" s="29">
        <f t="shared" si="39"/>
        <v>24702194.886948816</v>
      </c>
      <c r="I166" s="96">
        <v>261749</v>
      </c>
      <c r="J166" s="26">
        <f t="shared" si="40"/>
        <v>24963943.886948816</v>
      </c>
      <c r="K166" s="190">
        <v>395799</v>
      </c>
      <c r="L166" s="184">
        <v>37183</v>
      </c>
      <c r="M166" s="32">
        <f t="shared" si="41"/>
        <v>25396925.886948816</v>
      </c>
      <c r="N166" s="184">
        <v>-260207.2986655347</v>
      </c>
      <c r="O166" s="32">
        <f t="shared" si="42"/>
        <v>25136718.58828328</v>
      </c>
      <c r="P166" s="184">
        <v>982366</v>
      </c>
      <c r="Q166" s="77">
        <f t="shared" si="43"/>
        <v>26119084.58828328</v>
      </c>
      <c r="R166" s="184">
        <v>417843</v>
      </c>
      <c r="S166" s="77">
        <f t="shared" si="44"/>
        <v>26536927.58828328</v>
      </c>
      <c r="T166" s="184">
        <v>390443</v>
      </c>
      <c r="U166" s="77">
        <f t="shared" si="45"/>
        <v>26927370.58828328</v>
      </c>
      <c r="V166" s="184">
        <v>-177999</v>
      </c>
      <c r="W166" s="221">
        <f t="shared" si="46"/>
        <v>26749371.58828328</v>
      </c>
      <c r="X166" s="184">
        <v>3292314</v>
      </c>
      <c r="Y166" s="221">
        <f t="shared" si="47"/>
        <v>30041685.58828328</v>
      </c>
      <c r="Z166" s="184">
        <v>495972</v>
      </c>
      <c r="AA166" s="221">
        <f t="shared" si="48"/>
        <v>30537657.58828328</v>
      </c>
      <c r="AB166" s="184">
        <v>2313474</v>
      </c>
      <c r="AC166" s="221">
        <f t="shared" si="52"/>
        <v>32851131.58828328</v>
      </c>
      <c r="AD166" s="184">
        <v>3704593</v>
      </c>
      <c r="AE166" s="221">
        <f t="shared" si="52"/>
        <v>36555724.588283285</v>
      </c>
      <c r="AF166" s="184">
        <v>581592</v>
      </c>
      <c r="AG166" s="221">
        <f t="shared" si="49"/>
        <v>37137316.588283285</v>
      </c>
      <c r="AH166" s="184">
        <v>270587</v>
      </c>
      <c r="AI166" s="221">
        <f t="shared" si="50"/>
        <v>37407903.588283285</v>
      </c>
      <c r="AJ166" s="184">
        <v>100895</v>
      </c>
      <c r="AK166" s="221">
        <f t="shared" si="51"/>
        <v>37508798.588283285</v>
      </c>
    </row>
    <row r="167" spans="1:37" ht="14.25">
      <c r="A167" s="176">
        <v>1471</v>
      </c>
      <c r="B167" s="10" t="s">
        <v>327</v>
      </c>
      <c r="C167" s="36">
        <v>13054</v>
      </c>
      <c r="D167" s="14">
        <f t="shared" si="37"/>
        <v>17159720.720469337</v>
      </c>
      <c r="E167" s="12">
        <v>3655026</v>
      </c>
      <c r="F167" s="26">
        <f t="shared" si="38"/>
        <v>20814746.720469337</v>
      </c>
      <c r="G167" s="48">
        <v>622855</v>
      </c>
      <c r="H167" s="29">
        <f t="shared" si="39"/>
        <v>21437601.720469337</v>
      </c>
      <c r="I167" s="96">
        <v>858369</v>
      </c>
      <c r="J167" s="26">
        <f t="shared" si="40"/>
        <v>22295970.720469337</v>
      </c>
      <c r="K167" s="190">
        <v>2420289</v>
      </c>
      <c r="L167" s="184">
        <v>90245</v>
      </c>
      <c r="M167" s="32">
        <f t="shared" si="41"/>
        <v>24806504.720469337</v>
      </c>
      <c r="N167" s="184">
        <v>183905.16562840343</v>
      </c>
      <c r="O167" s="32">
        <f t="shared" si="42"/>
        <v>24990409.88609774</v>
      </c>
      <c r="P167" s="184">
        <v>568093</v>
      </c>
      <c r="Q167" s="77">
        <f t="shared" si="43"/>
        <v>25558502.88609774</v>
      </c>
      <c r="R167" s="184">
        <v>-1089315</v>
      </c>
      <c r="S167" s="77">
        <f t="shared" si="44"/>
        <v>24469187.88609774</v>
      </c>
      <c r="T167" s="184">
        <v>89056</v>
      </c>
      <c r="U167" s="77">
        <f t="shared" si="45"/>
        <v>24558243.88609774</v>
      </c>
      <c r="V167" s="184">
        <v>619970</v>
      </c>
      <c r="W167" s="221">
        <f t="shared" si="46"/>
        <v>25178213.88609774</v>
      </c>
      <c r="X167" s="184">
        <v>4258797</v>
      </c>
      <c r="Y167" s="221">
        <f t="shared" si="47"/>
        <v>29437010.88609774</v>
      </c>
      <c r="Z167" s="184">
        <v>682175</v>
      </c>
      <c r="AA167" s="221">
        <f t="shared" si="48"/>
        <v>30119185.88609774</v>
      </c>
      <c r="AB167" s="184">
        <v>1006937</v>
      </c>
      <c r="AC167" s="221">
        <f t="shared" si="52"/>
        <v>31126122.88609774</v>
      </c>
      <c r="AD167" s="184">
        <v>3619325</v>
      </c>
      <c r="AE167" s="221">
        <f t="shared" si="52"/>
        <v>34745447.886097744</v>
      </c>
      <c r="AF167" s="184">
        <v>687603</v>
      </c>
      <c r="AG167" s="221">
        <f t="shared" si="49"/>
        <v>35433050.886097744</v>
      </c>
      <c r="AH167" s="184">
        <v>453791</v>
      </c>
      <c r="AI167" s="221">
        <f t="shared" si="50"/>
        <v>35886841.886097744</v>
      </c>
      <c r="AJ167" s="184">
        <v>177847</v>
      </c>
      <c r="AK167" s="221">
        <f t="shared" si="51"/>
        <v>36064688.886097744</v>
      </c>
    </row>
    <row r="168" spans="1:37" ht="14.25">
      <c r="A168" s="176">
        <v>1472</v>
      </c>
      <c r="B168" s="10" t="s">
        <v>329</v>
      </c>
      <c r="C168" s="36">
        <v>10603</v>
      </c>
      <c r="D168" s="14">
        <f t="shared" si="37"/>
        <v>13937836.586420743</v>
      </c>
      <c r="E168" s="12">
        <v>3071679</v>
      </c>
      <c r="F168" s="26">
        <f t="shared" si="38"/>
        <v>17009515.586420745</v>
      </c>
      <c r="G168" s="48">
        <v>455428</v>
      </c>
      <c r="H168" s="29">
        <f t="shared" si="39"/>
        <v>17464943.586420745</v>
      </c>
      <c r="I168" s="96">
        <v>508977</v>
      </c>
      <c r="J168" s="26">
        <f t="shared" si="40"/>
        <v>17973920.586420745</v>
      </c>
      <c r="K168" s="190">
        <v>1475276</v>
      </c>
      <c r="L168" s="184">
        <v>22029</v>
      </c>
      <c r="M168" s="32">
        <f t="shared" si="41"/>
        <v>19471225.586420745</v>
      </c>
      <c r="N168" s="184">
        <v>-60321.60600904375</v>
      </c>
      <c r="O168" s="32">
        <f t="shared" si="42"/>
        <v>19410903.9804117</v>
      </c>
      <c r="P168" s="184">
        <v>307884</v>
      </c>
      <c r="Q168" s="77">
        <f t="shared" si="43"/>
        <v>19718787.9804117</v>
      </c>
      <c r="R168" s="184">
        <v>-1520103</v>
      </c>
      <c r="S168" s="77">
        <f t="shared" si="44"/>
        <v>18198684.9804117</v>
      </c>
      <c r="T168" s="184">
        <v>176530</v>
      </c>
      <c r="U168" s="77">
        <f t="shared" si="45"/>
        <v>18375214.9804117</v>
      </c>
      <c r="V168" s="184">
        <v>245022</v>
      </c>
      <c r="W168" s="221">
        <f t="shared" si="46"/>
        <v>18620236.9804117</v>
      </c>
      <c r="X168" s="184">
        <v>4602629</v>
      </c>
      <c r="Y168" s="221">
        <f t="shared" si="47"/>
        <v>23222865.9804117</v>
      </c>
      <c r="Z168" s="184">
        <v>949262</v>
      </c>
      <c r="AA168" s="221">
        <f t="shared" si="48"/>
        <v>24172127.9804117</v>
      </c>
      <c r="AB168" s="184">
        <v>540285</v>
      </c>
      <c r="AC168" s="221">
        <f t="shared" si="52"/>
        <v>24712412.9804117</v>
      </c>
      <c r="AD168" s="184">
        <v>3119600</v>
      </c>
      <c r="AE168" s="221">
        <f t="shared" si="52"/>
        <v>27832012.9804117</v>
      </c>
      <c r="AF168" s="184">
        <v>733079</v>
      </c>
      <c r="AG168" s="221">
        <f t="shared" si="49"/>
        <v>28565091.9804117</v>
      </c>
      <c r="AH168" s="184">
        <v>335979</v>
      </c>
      <c r="AI168" s="221">
        <f t="shared" si="50"/>
        <v>28901070.9804117</v>
      </c>
      <c r="AJ168" s="184">
        <v>120818</v>
      </c>
      <c r="AK168" s="221">
        <f t="shared" si="51"/>
        <v>29021888.9804117</v>
      </c>
    </row>
    <row r="169" spans="1:37" ht="14.25">
      <c r="A169" s="176">
        <v>1473</v>
      </c>
      <c r="B169" s="10" t="s">
        <v>331</v>
      </c>
      <c r="C169" s="36">
        <v>9405</v>
      </c>
      <c r="D169" s="14">
        <f t="shared" si="37"/>
        <v>12363043.770186465</v>
      </c>
      <c r="E169" s="12">
        <v>1646662</v>
      </c>
      <c r="F169" s="26">
        <f t="shared" si="38"/>
        <v>14009705.770186465</v>
      </c>
      <c r="G169" s="48">
        <v>457488</v>
      </c>
      <c r="H169" s="29">
        <f t="shared" si="39"/>
        <v>14467193.770186465</v>
      </c>
      <c r="I169" s="96">
        <v>664655</v>
      </c>
      <c r="J169" s="26">
        <f t="shared" si="40"/>
        <v>15131848.770186465</v>
      </c>
      <c r="K169" s="190">
        <v>485923</v>
      </c>
      <c r="L169" s="184">
        <v>49887</v>
      </c>
      <c r="M169" s="32">
        <f t="shared" si="41"/>
        <v>15667658.770186465</v>
      </c>
      <c r="N169" s="184">
        <v>-254230.41115863807</v>
      </c>
      <c r="O169" s="32">
        <f t="shared" si="42"/>
        <v>15413428.359027827</v>
      </c>
      <c r="P169" s="184">
        <v>38306</v>
      </c>
      <c r="Q169" s="77">
        <f t="shared" si="43"/>
        <v>15451734.359027827</v>
      </c>
      <c r="R169" s="184">
        <v>-180729</v>
      </c>
      <c r="S169" s="77">
        <f t="shared" si="44"/>
        <v>15271005.359027827</v>
      </c>
      <c r="T169" s="184">
        <v>119668</v>
      </c>
      <c r="U169" s="77">
        <f t="shared" si="45"/>
        <v>15390673.359027827</v>
      </c>
      <c r="V169" s="184">
        <v>186943</v>
      </c>
      <c r="W169" s="221">
        <f t="shared" si="46"/>
        <v>15577616.359027827</v>
      </c>
      <c r="X169" s="184">
        <v>2195947</v>
      </c>
      <c r="Y169" s="221">
        <f t="shared" si="47"/>
        <v>17773563.359027825</v>
      </c>
      <c r="Z169" s="184">
        <v>587964</v>
      </c>
      <c r="AA169" s="221">
        <f t="shared" si="48"/>
        <v>18361527.359027825</v>
      </c>
      <c r="AB169" s="184">
        <v>852963</v>
      </c>
      <c r="AC169" s="221">
        <f t="shared" si="52"/>
        <v>19214490.359027825</v>
      </c>
      <c r="AD169" s="184">
        <v>2430798</v>
      </c>
      <c r="AE169" s="221">
        <f t="shared" si="52"/>
        <v>21645288.359027825</v>
      </c>
      <c r="AF169" s="184">
        <v>267870</v>
      </c>
      <c r="AG169" s="221">
        <f t="shared" si="49"/>
        <v>21913158.359027825</v>
      </c>
      <c r="AH169" s="184">
        <v>77369</v>
      </c>
      <c r="AI169" s="221">
        <f t="shared" si="50"/>
        <v>21990527.359027825</v>
      </c>
      <c r="AJ169" s="184">
        <v>28595</v>
      </c>
      <c r="AK169" s="221">
        <f t="shared" si="51"/>
        <v>22019122.359027825</v>
      </c>
    </row>
    <row r="170" spans="1:37" ht="14.25">
      <c r="A170" s="176">
        <v>1480</v>
      </c>
      <c r="B170" s="10" t="s">
        <v>333</v>
      </c>
      <c r="C170" s="36">
        <v>493247</v>
      </c>
      <c r="D170" s="14">
        <f t="shared" si="37"/>
        <v>648382163.7972529</v>
      </c>
      <c r="E170" s="12">
        <v>30200866</v>
      </c>
      <c r="F170" s="26">
        <f t="shared" si="38"/>
        <v>678583029.7972529</v>
      </c>
      <c r="G170" s="48">
        <v>4210663</v>
      </c>
      <c r="H170" s="29">
        <f t="shared" si="39"/>
        <v>682793692.7972529</v>
      </c>
      <c r="I170" s="96">
        <v>13275880</v>
      </c>
      <c r="J170" s="26">
        <f t="shared" si="40"/>
        <v>696069572.7972529</v>
      </c>
      <c r="K170" s="190">
        <v>32979624</v>
      </c>
      <c r="L170" s="184">
        <v>3407</v>
      </c>
      <c r="M170" s="32">
        <f t="shared" si="41"/>
        <v>729052603.7972529</v>
      </c>
      <c r="N170" s="184">
        <v>-16758095.93437159</v>
      </c>
      <c r="O170" s="32">
        <f t="shared" si="42"/>
        <v>712294507.8628813</v>
      </c>
      <c r="P170" s="184">
        <v>6667025</v>
      </c>
      <c r="Q170" s="77">
        <f t="shared" si="43"/>
        <v>718961532.8628813</v>
      </c>
      <c r="R170" s="184">
        <v>21622726</v>
      </c>
      <c r="S170" s="77">
        <f t="shared" si="44"/>
        <v>740584258.8628813</v>
      </c>
      <c r="T170" s="184">
        <v>25168516</v>
      </c>
      <c r="U170" s="77">
        <f t="shared" si="45"/>
        <v>765752774.8628813</v>
      </c>
      <c r="V170" s="184">
        <v>27098591</v>
      </c>
      <c r="W170" s="221">
        <f t="shared" si="46"/>
        <v>792851365.8628813</v>
      </c>
      <c r="X170" s="184">
        <v>19746977</v>
      </c>
      <c r="Y170" s="221">
        <f t="shared" si="47"/>
        <v>812598342.8628813</v>
      </c>
      <c r="Z170" s="184">
        <v>23862213</v>
      </c>
      <c r="AA170" s="221">
        <f t="shared" si="48"/>
        <v>836460555.8628813</v>
      </c>
      <c r="AB170" s="184">
        <v>26451798</v>
      </c>
      <c r="AC170" s="221">
        <f t="shared" si="52"/>
        <v>862912353.8628813</v>
      </c>
      <c r="AD170" s="184">
        <v>17714021</v>
      </c>
      <c r="AE170" s="221">
        <f t="shared" si="52"/>
        <v>880626374.8628813</v>
      </c>
      <c r="AF170" s="184">
        <v>34175727</v>
      </c>
      <c r="AG170" s="221">
        <f t="shared" si="49"/>
        <v>914802101.8628813</v>
      </c>
      <c r="AH170" s="184">
        <v>36675989</v>
      </c>
      <c r="AI170" s="221">
        <f t="shared" si="50"/>
        <v>951478090.8628813</v>
      </c>
      <c r="AJ170" s="184">
        <v>15498215</v>
      </c>
      <c r="AK170" s="221">
        <f t="shared" si="51"/>
        <v>966976305.8628813</v>
      </c>
    </row>
    <row r="171" spans="1:37" ht="14.25">
      <c r="A171" s="176">
        <v>1481</v>
      </c>
      <c r="B171" s="10" t="s">
        <v>335</v>
      </c>
      <c r="C171" s="36">
        <v>59303</v>
      </c>
      <c r="D171" s="14">
        <f t="shared" si="37"/>
        <v>77954873.44001786</v>
      </c>
      <c r="E171" s="12">
        <v>6479439</v>
      </c>
      <c r="F171" s="26">
        <f t="shared" si="38"/>
        <v>84434312.44001786</v>
      </c>
      <c r="G171" s="48">
        <v>798263</v>
      </c>
      <c r="H171" s="29">
        <f t="shared" si="39"/>
        <v>85232575.44001786</v>
      </c>
      <c r="I171" s="96">
        <v>2308060</v>
      </c>
      <c r="J171" s="26">
        <f t="shared" si="40"/>
        <v>87540635.44001786</v>
      </c>
      <c r="K171" s="190">
        <v>6051096</v>
      </c>
      <c r="L171" s="184">
        <v>80689</v>
      </c>
      <c r="M171" s="32">
        <f t="shared" si="41"/>
        <v>93672420.44001786</v>
      </c>
      <c r="N171" s="184">
        <v>1422244.9789536744</v>
      </c>
      <c r="O171" s="32">
        <f t="shared" si="42"/>
        <v>95094665.41897154</v>
      </c>
      <c r="P171" s="184">
        <v>1126337</v>
      </c>
      <c r="Q171" s="77">
        <f t="shared" si="43"/>
        <v>96221002.41897154</v>
      </c>
      <c r="R171" s="184">
        <v>3270596</v>
      </c>
      <c r="S171" s="77">
        <f t="shared" si="44"/>
        <v>99491598.41897154</v>
      </c>
      <c r="T171" s="184">
        <v>2926812</v>
      </c>
      <c r="U171" s="77">
        <f t="shared" si="45"/>
        <v>102418410.41897154</v>
      </c>
      <c r="V171" s="184">
        <v>4695202</v>
      </c>
      <c r="W171" s="221">
        <f t="shared" si="46"/>
        <v>107113612.41897154</v>
      </c>
      <c r="X171" s="184">
        <v>2888970</v>
      </c>
      <c r="Y171" s="221">
        <f t="shared" si="47"/>
        <v>110002582.41897154</v>
      </c>
      <c r="Z171" s="184">
        <v>3657123</v>
      </c>
      <c r="AA171" s="221">
        <f t="shared" si="48"/>
        <v>113659705.41897154</v>
      </c>
      <c r="AB171" s="184">
        <v>4710355</v>
      </c>
      <c r="AC171" s="221">
        <f t="shared" si="52"/>
        <v>118370060.41897154</v>
      </c>
      <c r="AD171" s="184">
        <v>3203996</v>
      </c>
      <c r="AE171" s="221">
        <f t="shared" si="52"/>
        <v>121574056.41897154</v>
      </c>
      <c r="AF171" s="184">
        <v>4925430</v>
      </c>
      <c r="AG171" s="221">
        <f t="shared" si="49"/>
        <v>126499486.41897154</v>
      </c>
      <c r="AH171" s="184">
        <v>6203968</v>
      </c>
      <c r="AI171" s="221">
        <f t="shared" si="50"/>
        <v>132703454.41897154</v>
      </c>
      <c r="AJ171" s="184">
        <v>2623432</v>
      </c>
      <c r="AK171" s="221">
        <f t="shared" si="51"/>
        <v>135326886.41897154</v>
      </c>
    </row>
    <row r="172" spans="1:37" ht="14.25">
      <c r="A172" s="176">
        <v>1482</v>
      </c>
      <c r="B172" s="10" t="s">
        <v>337</v>
      </c>
      <c r="C172" s="36">
        <v>39557</v>
      </c>
      <c r="D172" s="14">
        <f t="shared" si="37"/>
        <v>51998396.85457374</v>
      </c>
      <c r="E172" s="12">
        <v>7892557</v>
      </c>
      <c r="F172" s="26">
        <f t="shared" si="38"/>
        <v>59890953.85457374</v>
      </c>
      <c r="G172" s="48">
        <v>1678414</v>
      </c>
      <c r="H172" s="29">
        <f t="shared" si="39"/>
        <v>61569367.85457374</v>
      </c>
      <c r="I172" s="96">
        <v>1645061</v>
      </c>
      <c r="J172" s="26">
        <f t="shared" si="40"/>
        <v>63214428.85457374</v>
      </c>
      <c r="K172" s="190">
        <v>5091229</v>
      </c>
      <c r="L172" s="184">
        <v>159662</v>
      </c>
      <c r="M172" s="32">
        <f t="shared" si="41"/>
        <v>68465319.85457374</v>
      </c>
      <c r="N172" s="184">
        <v>2614150.746496305</v>
      </c>
      <c r="O172" s="32">
        <f t="shared" si="42"/>
        <v>71079470.60107005</v>
      </c>
      <c r="P172" s="184">
        <v>1125421</v>
      </c>
      <c r="Q172" s="77">
        <f t="shared" si="43"/>
        <v>72204891.60107005</v>
      </c>
      <c r="R172" s="184">
        <v>3218764</v>
      </c>
      <c r="S172" s="77">
        <f t="shared" si="44"/>
        <v>75423655.60107005</v>
      </c>
      <c r="T172" s="184">
        <v>2725971</v>
      </c>
      <c r="U172" s="77">
        <f t="shared" si="45"/>
        <v>78149626.60107005</v>
      </c>
      <c r="V172" s="184">
        <v>4300660</v>
      </c>
      <c r="W172" s="221">
        <f t="shared" si="46"/>
        <v>82450286.60107005</v>
      </c>
      <c r="X172" s="184">
        <v>3748875</v>
      </c>
      <c r="Y172" s="221">
        <f t="shared" si="47"/>
        <v>86199161.60107005</v>
      </c>
      <c r="Z172" s="184">
        <v>3596598</v>
      </c>
      <c r="AA172" s="221">
        <f t="shared" si="48"/>
        <v>89795759.60107005</v>
      </c>
      <c r="AB172" s="184">
        <v>4394527</v>
      </c>
      <c r="AC172" s="221">
        <f t="shared" si="52"/>
        <v>94190286.60107005</v>
      </c>
      <c r="AD172" s="184">
        <v>3676230</v>
      </c>
      <c r="AE172" s="221">
        <f t="shared" si="52"/>
        <v>97866516.60107005</v>
      </c>
      <c r="AF172" s="184">
        <v>5380941</v>
      </c>
      <c r="AG172" s="221">
        <f t="shared" si="49"/>
        <v>103247457.60107005</v>
      </c>
      <c r="AH172" s="184">
        <v>5797372</v>
      </c>
      <c r="AI172" s="221">
        <f t="shared" si="50"/>
        <v>109044829.60107005</v>
      </c>
      <c r="AJ172" s="184">
        <v>2445856</v>
      </c>
      <c r="AK172" s="221">
        <f t="shared" si="51"/>
        <v>111490685.60107005</v>
      </c>
    </row>
    <row r="173" spans="1:37" ht="14.25">
      <c r="A173" s="176">
        <v>1484</v>
      </c>
      <c r="B173" s="10" t="s">
        <v>339</v>
      </c>
      <c r="C173" s="36">
        <v>14623</v>
      </c>
      <c r="D173" s="14">
        <f t="shared" si="37"/>
        <v>19222199.792816233</v>
      </c>
      <c r="E173" s="12">
        <v>8648130</v>
      </c>
      <c r="F173" s="26">
        <f t="shared" si="38"/>
        <v>27870329.792816233</v>
      </c>
      <c r="G173" s="48">
        <v>743777</v>
      </c>
      <c r="H173" s="29">
        <f t="shared" si="39"/>
        <v>28614106.792816233</v>
      </c>
      <c r="I173" s="96">
        <v>976031</v>
      </c>
      <c r="J173" s="26">
        <f t="shared" si="40"/>
        <v>29590137.792816233</v>
      </c>
      <c r="K173" s="190">
        <v>1951282</v>
      </c>
      <c r="L173" s="184">
        <v>278563</v>
      </c>
      <c r="M173" s="32">
        <f t="shared" si="41"/>
        <v>31819982.792816233</v>
      </c>
      <c r="N173" s="184">
        <v>1169721.7318051308</v>
      </c>
      <c r="O173" s="32">
        <f t="shared" si="42"/>
        <v>32989704.524621364</v>
      </c>
      <c r="P173" s="184">
        <v>568246</v>
      </c>
      <c r="Q173" s="77">
        <f t="shared" si="43"/>
        <v>33557950.52462137</v>
      </c>
      <c r="R173" s="184">
        <v>1165452</v>
      </c>
      <c r="S173" s="77">
        <f t="shared" si="44"/>
        <v>34723402.52462137</v>
      </c>
      <c r="T173" s="184">
        <v>1339716</v>
      </c>
      <c r="U173" s="77">
        <f t="shared" si="45"/>
        <v>36063118.52462137</v>
      </c>
      <c r="V173" s="184">
        <v>2168926</v>
      </c>
      <c r="W173" s="221">
        <f t="shared" si="46"/>
        <v>38232044.52462137</v>
      </c>
      <c r="X173" s="184">
        <v>1941415</v>
      </c>
      <c r="Y173" s="221">
        <f t="shared" si="47"/>
        <v>40173459.52462137</v>
      </c>
      <c r="Z173" s="184">
        <v>1759303</v>
      </c>
      <c r="AA173" s="221">
        <f t="shared" si="48"/>
        <v>41932762.52462137</v>
      </c>
      <c r="AB173" s="184">
        <v>2060769</v>
      </c>
      <c r="AC173" s="221">
        <f t="shared" si="52"/>
        <v>43993531.52462137</v>
      </c>
      <c r="AD173" s="184">
        <v>3476617</v>
      </c>
      <c r="AE173" s="221">
        <f t="shared" si="52"/>
        <v>47470148.52462137</v>
      </c>
      <c r="AF173" s="184">
        <v>2670386</v>
      </c>
      <c r="AG173" s="221">
        <f t="shared" si="49"/>
        <v>50140534.52462137</v>
      </c>
      <c r="AH173" s="184">
        <v>2794093</v>
      </c>
      <c r="AI173" s="221">
        <f t="shared" si="50"/>
        <v>52934627.52462137</v>
      </c>
      <c r="AJ173" s="184">
        <v>1157323</v>
      </c>
      <c r="AK173" s="221">
        <f t="shared" si="51"/>
        <v>54091950.52462137</v>
      </c>
    </row>
    <row r="174" spans="1:37" ht="14.25">
      <c r="A174" s="176">
        <v>1485</v>
      </c>
      <c r="B174" s="10" t="s">
        <v>341</v>
      </c>
      <c r="C174" s="36">
        <v>50869</v>
      </c>
      <c r="D174" s="14">
        <f t="shared" si="37"/>
        <v>66868226.8522717</v>
      </c>
      <c r="E174" s="12">
        <v>12834858</v>
      </c>
      <c r="F174" s="26">
        <f t="shared" si="38"/>
        <v>79703084.8522717</v>
      </c>
      <c r="G174" s="48">
        <v>2495165</v>
      </c>
      <c r="H174" s="29">
        <f t="shared" si="39"/>
        <v>82198249.8522717</v>
      </c>
      <c r="I174" s="96">
        <v>1358150</v>
      </c>
      <c r="J174" s="26">
        <f t="shared" si="40"/>
        <v>83556399.8522717</v>
      </c>
      <c r="K174" s="190">
        <v>5078248</v>
      </c>
      <c r="L174" s="184">
        <v>274330</v>
      </c>
      <c r="M174" s="32">
        <f t="shared" si="41"/>
        <v>88908977.8522717</v>
      </c>
      <c r="N174" s="184">
        <v>862739.3657385707</v>
      </c>
      <c r="O174" s="32">
        <f t="shared" si="42"/>
        <v>89771717.21801028</v>
      </c>
      <c r="P174" s="184">
        <v>843641</v>
      </c>
      <c r="Q174" s="77">
        <f t="shared" si="43"/>
        <v>90615358.21801028</v>
      </c>
      <c r="R174" s="184">
        <v>2089525</v>
      </c>
      <c r="S174" s="77">
        <f t="shared" si="44"/>
        <v>92704883.21801028</v>
      </c>
      <c r="T174" s="184">
        <v>2772230</v>
      </c>
      <c r="U174" s="77">
        <f t="shared" si="45"/>
        <v>95477113.21801028</v>
      </c>
      <c r="V174" s="184">
        <v>4021307</v>
      </c>
      <c r="W174" s="221">
        <f t="shared" si="46"/>
        <v>99498420.21801028</v>
      </c>
      <c r="X174" s="184">
        <v>6635980</v>
      </c>
      <c r="Y174" s="221">
        <f t="shared" si="47"/>
        <v>106134400.21801028</v>
      </c>
      <c r="Z174" s="184">
        <v>4306712</v>
      </c>
      <c r="AA174" s="221">
        <f t="shared" si="48"/>
        <v>110441112.21801028</v>
      </c>
      <c r="AB174" s="184">
        <v>4710698</v>
      </c>
      <c r="AC174" s="221">
        <f t="shared" si="52"/>
        <v>115151810.21801028</v>
      </c>
      <c r="AD174" s="184">
        <v>6470379</v>
      </c>
      <c r="AE174" s="221">
        <f t="shared" si="52"/>
        <v>121622189.21801028</v>
      </c>
      <c r="AF174" s="184">
        <v>5579690</v>
      </c>
      <c r="AG174" s="221">
        <f t="shared" si="49"/>
        <v>127201879.21801028</v>
      </c>
      <c r="AH174" s="184">
        <v>5786266</v>
      </c>
      <c r="AI174" s="221">
        <f t="shared" si="50"/>
        <v>132988145.21801028</v>
      </c>
      <c r="AJ174" s="184">
        <v>2391995</v>
      </c>
      <c r="AK174" s="221">
        <f t="shared" si="51"/>
        <v>135380140.21801028</v>
      </c>
    </row>
    <row r="175" spans="1:37" ht="14.25">
      <c r="A175" s="176">
        <v>1486</v>
      </c>
      <c r="B175" s="10" t="s">
        <v>343</v>
      </c>
      <c r="C175" s="36">
        <v>11564</v>
      </c>
      <c r="D175" s="14">
        <f t="shared" si="37"/>
        <v>15201088.586755585</v>
      </c>
      <c r="E175" s="12">
        <v>4354337</v>
      </c>
      <c r="F175" s="26">
        <f t="shared" si="38"/>
        <v>19555425.586755585</v>
      </c>
      <c r="G175" s="48">
        <v>820488</v>
      </c>
      <c r="H175" s="29">
        <f t="shared" si="39"/>
        <v>20375913.586755585</v>
      </c>
      <c r="I175" s="96">
        <v>1470605</v>
      </c>
      <c r="J175" s="26">
        <f t="shared" si="40"/>
        <v>21846518.586755585</v>
      </c>
      <c r="K175" s="190">
        <v>3518190</v>
      </c>
      <c r="L175" s="184">
        <v>331541</v>
      </c>
      <c r="M175" s="32">
        <f t="shared" si="41"/>
        <v>25696249.586755585</v>
      </c>
      <c r="N175" s="184">
        <v>1715460.249373898</v>
      </c>
      <c r="O175" s="32">
        <f t="shared" si="42"/>
        <v>27411709.836129483</v>
      </c>
      <c r="P175" s="184">
        <v>963824</v>
      </c>
      <c r="Q175" s="77">
        <f t="shared" si="43"/>
        <v>28375533.836129483</v>
      </c>
      <c r="R175" s="184">
        <v>2153183</v>
      </c>
      <c r="S175" s="77">
        <f t="shared" si="44"/>
        <v>30528716.836129483</v>
      </c>
      <c r="T175" s="184">
        <v>1452760</v>
      </c>
      <c r="U175" s="77">
        <f t="shared" si="45"/>
        <v>31981476.836129483</v>
      </c>
      <c r="V175" s="184">
        <v>2413366</v>
      </c>
      <c r="W175" s="221">
        <f t="shared" si="46"/>
        <v>34394842.83612949</v>
      </c>
      <c r="X175" s="184">
        <v>1986846</v>
      </c>
      <c r="Y175" s="221">
        <f t="shared" si="47"/>
        <v>36381688.83612949</v>
      </c>
      <c r="Z175" s="184">
        <v>1655472</v>
      </c>
      <c r="AA175" s="221">
        <f t="shared" si="48"/>
        <v>38037160.83612949</v>
      </c>
      <c r="AB175" s="184">
        <v>2320531</v>
      </c>
      <c r="AC175" s="221">
        <f t="shared" si="52"/>
        <v>40357691.83612949</v>
      </c>
      <c r="AD175" s="184">
        <v>2156458</v>
      </c>
      <c r="AE175" s="221">
        <f t="shared" si="52"/>
        <v>42514149.83612949</v>
      </c>
      <c r="AF175" s="184">
        <v>2892642</v>
      </c>
      <c r="AG175" s="221">
        <f t="shared" si="49"/>
        <v>45406791.83612949</v>
      </c>
      <c r="AH175" s="184">
        <v>2700134</v>
      </c>
      <c r="AI175" s="221">
        <f t="shared" si="50"/>
        <v>48106925.83612949</v>
      </c>
      <c r="AJ175" s="184">
        <v>1129375</v>
      </c>
      <c r="AK175" s="221">
        <f t="shared" si="51"/>
        <v>49236300.83612949</v>
      </c>
    </row>
    <row r="176" spans="1:37" ht="14.25">
      <c r="A176" s="176">
        <v>1487</v>
      </c>
      <c r="B176" s="10" t="s">
        <v>345</v>
      </c>
      <c r="C176" s="36">
        <v>36909</v>
      </c>
      <c r="D176" s="14">
        <f t="shared" si="37"/>
        <v>48517552.63304755</v>
      </c>
      <c r="E176" s="12">
        <v>8620990</v>
      </c>
      <c r="F176" s="26">
        <f t="shared" si="38"/>
        <v>57138542.63304755</v>
      </c>
      <c r="G176" s="48">
        <v>1476814</v>
      </c>
      <c r="H176" s="29">
        <f t="shared" si="39"/>
        <v>58615356.63304755</v>
      </c>
      <c r="I176" s="96">
        <v>880548</v>
      </c>
      <c r="J176" s="26">
        <f t="shared" si="40"/>
        <v>59495904.63304755</v>
      </c>
      <c r="K176" s="190">
        <v>3494296</v>
      </c>
      <c r="L176" s="184">
        <v>153865</v>
      </c>
      <c r="M176" s="32">
        <f t="shared" si="41"/>
        <v>63144065.63304755</v>
      </c>
      <c r="N176" s="184">
        <v>-46838.49393451959</v>
      </c>
      <c r="O176" s="32">
        <f t="shared" si="42"/>
        <v>63097227.13911303</v>
      </c>
      <c r="P176" s="184">
        <v>940988</v>
      </c>
      <c r="Q176" s="77">
        <f t="shared" si="43"/>
        <v>64038215.13911303</v>
      </c>
      <c r="R176" s="184">
        <v>940789</v>
      </c>
      <c r="S176" s="77">
        <f t="shared" si="44"/>
        <v>64979004.13911303</v>
      </c>
      <c r="T176" s="184">
        <v>921018</v>
      </c>
      <c r="U176" s="77">
        <f t="shared" si="45"/>
        <v>65900022.13911303</v>
      </c>
      <c r="V176" s="184">
        <v>1672053</v>
      </c>
      <c r="W176" s="221">
        <f t="shared" si="46"/>
        <v>67572075.13911304</v>
      </c>
      <c r="X176" s="184">
        <v>5847426</v>
      </c>
      <c r="Y176" s="221">
        <f t="shared" si="47"/>
        <v>73419501.13911304</v>
      </c>
      <c r="Z176" s="184">
        <v>2768651</v>
      </c>
      <c r="AA176" s="221">
        <f t="shared" si="48"/>
        <v>76188152.13911304</v>
      </c>
      <c r="AB176" s="184">
        <v>2560906</v>
      </c>
      <c r="AC176" s="221">
        <f t="shared" si="52"/>
        <v>78749058.13911304</v>
      </c>
      <c r="AD176" s="184">
        <v>7619718</v>
      </c>
      <c r="AE176" s="221">
        <f t="shared" si="52"/>
        <v>86368776.13911304</v>
      </c>
      <c r="AF176" s="184">
        <v>2778893</v>
      </c>
      <c r="AG176" s="221">
        <f t="shared" si="49"/>
        <v>89147669.13911304</v>
      </c>
      <c r="AH176" s="184">
        <v>2896557</v>
      </c>
      <c r="AI176" s="221">
        <f t="shared" si="50"/>
        <v>92044226.13911304</v>
      </c>
      <c r="AJ176" s="184">
        <v>1188630</v>
      </c>
      <c r="AK176" s="221">
        <f t="shared" si="51"/>
        <v>93232856.13911304</v>
      </c>
    </row>
    <row r="177" spans="1:37" ht="14.25">
      <c r="A177" s="176">
        <v>1488</v>
      </c>
      <c r="B177" s="10" t="s">
        <v>347</v>
      </c>
      <c r="C177" s="36">
        <v>54280</v>
      </c>
      <c r="D177" s="14">
        <f t="shared" si="37"/>
        <v>71352048.46844459</v>
      </c>
      <c r="E177" s="12">
        <v>8556254</v>
      </c>
      <c r="F177" s="26">
        <f t="shared" si="38"/>
        <v>79908302.46844459</v>
      </c>
      <c r="G177" s="48">
        <v>2214741</v>
      </c>
      <c r="H177" s="29">
        <f t="shared" si="39"/>
        <v>82123043.46844459</v>
      </c>
      <c r="I177" s="96">
        <v>1308765</v>
      </c>
      <c r="J177" s="26">
        <f t="shared" si="40"/>
        <v>83431808.46844459</v>
      </c>
      <c r="K177" s="190">
        <v>4291541</v>
      </c>
      <c r="L177" s="184">
        <v>43295</v>
      </c>
      <c r="M177" s="32">
        <f t="shared" si="41"/>
        <v>87766644.46844459</v>
      </c>
      <c r="N177" s="184">
        <v>-1910726.3192653805</v>
      </c>
      <c r="O177" s="32">
        <f t="shared" si="42"/>
        <v>85855918.1491792</v>
      </c>
      <c r="P177" s="184">
        <v>994464</v>
      </c>
      <c r="Q177" s="77">
        <f t="shared" si="43"/>
        <v>86850382.1491792</v>
      </c>
      <c r="R177" s="184">
        <v>1606949</v>
      </c>
      <c r="S177" s="77">
        <f t="shared" si="44"/>
        <v>88457331.1491792</v>
      </c>
      <c r="T177" s="184">
        <v>3416223</v>
      </c>
      <c r="U177" s="77">
        <f t="shared" si="45"/>
        <v>91873554.1491792</v>
      </c>
      <c r="V177" s="184">
        <v>3027352</v>
      </c>
      <c r="W177" s="221">
        <f t="shared" si="46"/>
        <v>94900906.1491792</v>
      </c>
      <c r="X177" s="184">
        <v>5281789</v>
      </c>
      <c r="Y177" s="221">
        <f t="shared" si="47"/>
        <v>100182695.1491792</v>
      </c>
      <c r="Z177" s="184">
        <v>4893360</v>
      </c>
      <c r="AA177" s="221">
        <f t="shared" si="48"/>
        <v>105076055.1491792</v>
      </c>
      <c r="AB177" s="184">
        <v>3673184</v>
      </c>
      <c r="AC177" s="221">
        <f t="shared" si="52"/>
        <v>108749239.1491792</v>
      </c>
      <c r="AD177" s="184">
        <v>4506818</v>
      </c>
      <c r="AE177" s="221">
        <f t="shared" si="52"/>
        <v>113256057.1491792</v>
      </c>
      <c r="AF177" s="184">
        <v>4914833</v>
      </c>
      <c r="AG177" s="221">
        <f t="shared" si="49"/>
        <v>118170890.1491792</v>
      </c>
      <c r="AH177" s="184">
        <v>4561084</v>
      </c>
      <c r="AI177" s="221">
        <f t="shared" si="50"/>
        <v>122731974.1491792</v>
      </c>
      <c r="AJ177" s="184">
        <v>1894975</v>
      </c>
      <c r="AK177" s="221">
        <f t="shared" si="51"/>
        <v>124626949.1491792</v>
      </c>
    </row>
    <row r="178" spans="1:37" ht="14.25">
      <c r="A178" s="176">
        <v>1489</v>
      </c>
      <c r="B178" s="10" t="s">
        <v>349</v>
      </c>
      <c r="C178" s="36">
        <v>36703</v>
      </c>
      <c r="D178" s="14">
        <f t="shared" si="37"/>
        <v>48246761.88167505</v>
      </c>
      <c r="E178" s="12">
        <v>5564243</v>
      </c>
      <c r="F178" s="26">
        <f t="shared" si="38"/>
        <v>53811004.88167505</v>
      </c>
      <c r="G178" s="48">
        <v>1022649</v>
      </c>
      <c r="H178" s="29">
        <f t="shared" si="39"/>
        <v>54833653.88167505</v>
      </c>
      <c r="I178" s="96">
        <v>1295086</v>
      </c>
      <c r="J178" s="26">
        <f t="shared" si="40"/>
        <v>56128739.88167505</v>
      </c>
      <c r="K178" s="190">
        <v>4519809</v>
      </c>
      <c r="L178" s="184">
        <v>101140</v>
      </c>
      <c r="M178" s="32">
        <f t="shared" si="41"/>
        <v>60749688.88167505</v>
      </c>
      <c r="N178" s="184">
        <v>846310.2290531099</v>
      </c>
      <c r="O178" s="32">
        <f t="shared" si="42"/>
        <v>61595999.11072816</v>
      </c>
      <c r="P178" s="184">
        <v>1250824</v>
      </c>
      <c r="Q178" s="77">
        <f t="shared" si="43"/>
        <v>62846823.11072816</v>
      </c>
      <c r="R178" s="184">
        <v>1641794</v>
      </c>
      <c r="S178" s="77">
        <f t="shared" si="44"/>
        <v>64488617.11072816</v>
      </c>
      <c r="T178" s="184">
        <v>1872017</v>
      </c>
      <c r="U178" s="77">
        <f t="shared" si="45"/>
        <v>66360634.11072816</v>
      </c>
      <c r="V178" s="184">
        <v>3502029</v>
      </c>
      <c r="W178" s="221">
        <f t="shared" si="46"/>
        <v>69862663.11072816</v>
      </c>
      <c r="X178" s="184">
        <v>4535905</v>
      </c>
      <c r="Y178" s="221">
        <f t="shared" si="47"/>
        <v>74398568.11072816</v>
      </c>
      <c r="Z178" s="184">
        <v>2463928</v>
      </c>
      <c r="AA178" s="221">
        <f t="shared" si="48"/>
        <v>76862496.11072816</v>
      </c>
      <c r="AB178" s="184">
        <v>3197515</v>
      </c>
      <c r="AC178" s="221">
        <f t="shared" si="52"/>
        <v>80060011.11072816</v>
      </c>
      <c r="AD178" s="184">
        <v>4268547</v>
      </c>
      <c r="AE178" s="221">
        <f t="shared" si="52"/>
        <v>84328558.11072816</v>
      </c>
      <c r="AF178" s="184">
        <v>3864363</v>
      </c>
      <c r="AG178" s="221">
        <f t="shared" si="49"/>
        <v>88192921.11072816</v>
      </c>
      <c r="AH178" s="184">
        <v>4119696</v>
      </c>
      <c r="AI178" s="221">
        <f t="shared" si="50"/>
        <v>92312617.11072816</v>
      </c>
      <c r="AJ178" s="184">
        <v>1721064</v>
      </c>
      <c r="AK178" s="221">
        <f t="shared" si="51"/>
        <v>94033681.11072816</v>
      </c>
    </row>
    <row r="179" spans="1:37" ht="14.25">
      <c r="A179" s="176">
        <v>1490</v>
      </c>
      <c r="B179" s="10" t="s">
        <v>351</v>
      </c>
      <c r="C179" s="36">
        <v>100888</v>
      </c>
      <c r="D179" s="14">
        <f t="shared" si="37"/>
        <v>132619113.22557917</v>
      </c>
      <c r="E179" s="12">
        <v>14806211</v>
      </c>
      <c r="F179" s="26">
        <f t="shared" si="38"/>
        <v>147425324.22557917</v>
      </c>
      <c r="G179" s="48">
        <v>4325457</v>
      </c>
      <c r="H179" s="29">
        <f t="shared" si="39"/>
        <v>151750781.22557917</v>
      </c>
      <c r="I179" s="96">
        <v>2075547</v>
      </c>
      <c r="J179" s="26">
        <f t="shared" si="40"/>
        <v>153826328.22557917</v>
      </c>
      <c r="K179" s="190">
        <v>9217491</v>
      </c>
      <c r="L179" s="184">
        <v>104335</v>
      </c>
      <c r="M179" s="32">
        <f t="shared" si="41"/>
        <v>163148154.22557917</v>
      </c>
      <c r="N179" s="184">
        <v>-1345383.4892049432</v>
      </c>
      <c r="O179" s="32">
        <f t="shared" si="42"/>
        <v>161802770.73637423</v>
      </c>
      <c r="P179" s="184">
        <v>1778228</v>
      </c>
      <c r="Q179" s="77">
        <f t="shared" si="43"/>
        <v>163580998.73637423</v>
      </c>
      <c r="R179" s="184">
        <v>5703148</v>
      </c>
      <c r="S179" s="77">
        <f t="shared" si="44"/>
        <v>169284146.73637423</v>
      </c>
      <c r="T179" s="184">
        <v>5572202</v>
      </c>
      <c r="U179" s="77">
        <f t="shared" si="45"/>
        <v>174856348.73637423</v>
      </c>
      <c r="V179" s="184">
        <v>6728988</v>
      </c>
      <c r="W179" s="221">
        <f t="shared" si="46"/>
        <v>181585336.73637423</v>
      </c>
      <c r="X179" s="184">
        <v>9377330</v>
      </c>
      <c r="Y179" s="221">
        <f t="shared" si="47"/>
        <v>190962666.73637423</v>
      </c>
      <c r="Z179" s="184">
        <v>5817797</v>
      </c>
      <c r="AA179" s="221">
        <f t="shared" si="48"/>
        <v>196780463.73637423</v>
      </c>
      <c r="AB179" s="184">
        <v>7063262</v>
      </c>
      <c r="AC179" s="221">
        <f t="shared" si="52"/>
        <v>203843725.73637423</v>
      </c>
      <c r="AD179" s="184">
        <v>9931412</v>
      </c>
      <c r="AE179" s="221">
        <f t="shared" si="52"/>
        <v>213775137.73637423</v>
      </c>
      <c r="AF179" s="184">
        <v>8934113</v>
      </c>
      <c r="AG179" s="221">
        <f t="shared" si="49"/>
        <v>222709250.73637423</v>
      </c>
      <c r="AH179" s="184">
        <v>9203436</v>
      </c>
      <c r="AI179" s="221">
        <f t="shared" si="50"/>
        <v>231912686.73637423</v>
      </c>
      <c r="AJ179" s="184">
        <v>3831723</v>
      </c>
      <c r="AK179" s="221">
        <f t="shared" si="51"/>
        <v>235744409.73637423</v>
      </c>
    </row>
    <row r="180" spans="1:37" ht="14.25">
      <c r="A180" s="176">
        <v>1491</v>
      </c>
      <c r="B180" s="10" t="s">
        <v>353</v>
      </c>
      <c r="C180" s="36">
        <v>22505</v>
      </c>
      <c r="D180" s="14">
        <f t="shared" si="37"/>
        <v>29583232.328340925</v>
      </c>
      <c r="E180" s="12">
        <v>4397571</v>
      </c>
      <c r="F180" s="26">
        <f t="shared" si="38"/>
        <v>33980803.328340925</v>
      </c>
      <c r="G180" s="48">
        <v>1140560</v>
      </c>
      <c r="H180" s="29">
        <f t="shared" si="39"/>
        <v>35121363.328340925</v>
      </c>
      <c r="I180" s="96">
        <v>592499</v>
      </c>
      <c r="J180" s="26">
        <f t="shared" si="40"/>
        <v>35713862.328340925</v>
      </c>
      <c r="K180" s="190">
        <v>2291607</v>
      </c>
      <c r="L180" s="184">
        <v>113013</v>
      </c>
      <c r="M180" s="32">
        <f t="shared" si="41"/>
        <v>38118482.328340925</v>
      </c>
      <c r="N180" s="184">
        <v>-143788.89241096377</v>
      </c>
      <c r="O180" s="32">
        <f t="shared" si="42"/>
        <v>37974693.43592996</v>
      </c>
      <c r="P180" s="184">
        <v>816481</v>
      </c>
      <c r="Q180" s="77">
        <f t="shared" si="43"/>
        <v>38791174.43592996</v>
      </c>
      <c r="R180" s="184">
        <v>468294</v>
      </c>
      <c r="S180" s="77">
        <f t="shared" si="44"/>
        <v>39259468.43592996</v>
      </c>
      <c r="T180" s="184">
        <v>818786</v>
      </c>
      <c r="U180" s="77">
        <f t="shared" si="45"/>
        <v>40078254.43592996</v>
      </c>
      <c r="V180" s="184">
        <v>1905649</v>
      </c>
      <c r="W180" s="221">
        <f t="shared" si="46"/>
        <v>41983903.43592996</v>
      </c>
      <c r="X180" s="184">
        <v>6276489</v>
      </c>
      <c r="Y180" s="221">
        <f t="shared" si="47"/>
        <v>48260392.43592996</v>
      </c>
      <c r="Z180" s="184">
        <v>1396126</v>
      </c>
      <c r="AA180" s="221">
        <f t="shared" si="48"/>
        <v>49656518.43592996</v>
      </c>
      <c r="AB180" s="184">
        <v>2432551</v>
      </c>
      <c r="AC180" s="221">
        <f t="shared" si="52"/>
        <v>52089069.43592996</v>
      </c>
      <c r="AD180" s="184">
        <v>6530226</v>
      </c>
      <c r="AE180" s="221">
        <f t="shared" si="52"/>
        <v>58619295.43592996</v>
      </c>
      <c r="AF180" s="184">
        <v>1541942</v>
      </c>
      <c r="AG180" s="221">
        <f t="shared" si="49"/>
        <v>60161237.43592996</v>
      </c>
      <c r="AH180" s="184">
        <v>1407239</v>
      </c>
      <c r="AI180" s="221">
        <f t="shared" si="50"/>
        <v>61568476.43592996</v>
      </c>
      <c r="AJ180" s="184">
        <v>569480</v>
      </c>
      <c r="AK180" s="221">
        <f t="shared" si="51"/>
        <v>62137956.43592996</v>
      </c>
    </row>
    <row r="181" spans="1:37" ht="14.25">
      <c r="A181" s="176">
        <v>1492</v>
      </c>
      <c r="B181" s="10" t="s">
        <v>355</v>
      </c>
      <c r="C181" s="36">
        <v>12610</v>
      </c>
      <c r="D181" s="14">
        <f t="shared" si="37"/>
        <v>16576074.63498685</v>
      </c>
      <c r="E181" s="12">
        <v>2562488</v>
      </c>
      <c r="F181" s="26">
        <f t="shared" si="38"/>
        <v>19138562.634986848</v>
      </c>
      <c r="G181" s="48">
        <v>712308</v>
      </c>
      <c r="H181" s="29">
        <f t="shared" si="39"/>
        <v>19850870.634986848</v>
      </c>
      <c r="I181" s="96">
        <v>270207</v>
      </c>
      <c r="J181" s="26">
        <f t="shared" si="40"/>
        <v>20121077.634986848</v>
      </c>
      <c r="K181" s="190">
        <v>2992839</v>
      </c>
      <c r="L181" s="184">
        <v>75335</v>
      </c>
      <c r="M181" s="32">
        <f t="shared" si="41"/>
        <v>23189251.634986848</v>
      </c>
      <c r="N181" s="184">
        <v>1264.6268250495195</v>
      </c>
      <c r="O181" s="32">
        <f t="shared" si="42"/>
        <v>23190516.261811897</v>
      </c>
      <c r="P181" s="184">
        <v>238076</v>
      </c>
      <c r="Q181" s="77">
        <f t="shared" si="43"/>
        <v>23428592.261811897</v>
      </c>
      <c r="R181" s="184">
        <v>-1289320</v>
      </c>
      <c r="S181" s="77">
        <f t="shared" si="44"/>
        <v>22139272.261811897</v>
      </c>
      <c r="T181" s="184">
        <v>451008</v>
      </c>
      <c r="U181" s="77">
        <f t="shared" si="45"/>
        <v>22590280.261811897</v>
      </c>
      <c r="V181" s="184">
        <v>222580</v>
      </c>
      <c r="W181" s="221">
        <f t="shared" si="46"/>
        <v>22812860.261811897</v>
      </c>
      <c r="X181" s="184">
        <v>1623169</v>
      </c>
      <c r="Y181" s="221">
        <f t="shared" si="47"/>
        <v>24436029.261811897</v>
      </c>
      <c r="Z181" s="184">
        <v>679201</v>
      </c>
      <c r="AA181" s="221">
        <f t="shared" si="48"/>
        <v>25115230.261811897</v>
      </c>
      <c r="AB181" s="184">
        <v>627932</v>
      </c>
      <c r="AC181" s="221">
        <f t="shared" si="52"/>
        <v>25743162.261811897</v>
      </c>
      <c r="AD181" s="184">
        <v>3161123</v>
      </c>
      <c r="AE181" s="221">
        <f t="shared" si="52"/>
        <v>28904285.261811897</v>
      </c>
      <c r="AF181" s="184">
        <v>546080</v>
      </c>
      <c r="AG181" s="221">
        <f t="shared" si="49"/>
        <v>29450365.261811897</v>
      </c>
      <c r="AH181" s="184">
        <v>231799</v>
      </c>
      <c r="AI181" s="221">
        <f t="shared" si="50"/>
        <v>29682164.261811897</v>
      </c>
      <c r="AJ181" s="184">
        <v>85477</v>
      </c>
      <c r="AK181" s="221">
        <f t="shared" si="51"/>
        <v>29767641.261811897</v>
      </c>
    </row>
    <row r="182" spans="1:37" ht="14.25">
      <c r="A182" s="176">
        <v>1493</v>
      </c>
      <c r="B182" s="10" t="s">
        <v>357</v>
      </c>
      <c r="C182" s="36">
        <v>23867</v>
      </c>
      <c r="D182" s="14">
        <f t="shared" si="37"/>
        <v>31373606.13110477</v>
      </c>
      <c r="E182" s="12">
        <v>5836184</v>
      </c>
      <c r="F182" s="26">
        <f t="shared" si="38"/>
        <v>37209790.13110477</v>
      </c>
      <c r="G182" s="48">
        <v>1754153</v>
      </c>
      <c r="H182" s="29">
        <f t="shared" si="39"/>
        <v>38963943.13110477</v>
      </c>
      <c r="I182" s="96">
        <v>1024647</v>
      </c>
      <c r="J182" s="26">
        <f t="shared" si="40"/>
        <v>39988590.13110477</v>
      </c>
      <c r="K182" s="190">
        <v>2532851</v>
      </c>
      <c r="L182" s="184">
        <v>35660</v>
      </c>
      <c r="M182" s="32">
        <f t="shared" si="41"/>
        <v>42557101.13110477</v>
      </c>
      <c r="N182" s="184">
        <v>-488054.91527093947</v>
      </c>
      <c r="O182" s="32">
        <f t="shared" si="42"/>
        <v>42069046.21583383</v>
      </c>
      <c r="P182" s="184">
        <v>342912</v>
      </c>
      <c r="Q182" s="77">
        <f t="shared" si="43"/>
        <v>42411958.21583383</v>
      </c>
      <c r="R182" s="184">
        <v>-1107788</v>
      </c>
      <c r="S182" s="77">
        <f t="shared" si="44"/>
        <v>41304170.21583383</v>
      </c>
      <c r="T182" s="184">
        <v>969828</v>
      </c>
      <c r="U182" s="77">
        <f t="shared" si="45"/>
        <v>42273998.21583383</v>
      </c>
      <c r="V182" s="184">
        <v>585066</v>
      </c>
      <c r="W182" s="221">
        <f t="shared" si="46"/>
        <v>42859064.21583383</v>
      </c>
      <c r="X182" s="184">
        <v>5431081</v>
      </c>
      <c r="Y182" s="221">
        <f t="shared" si="47"/>
        <v>48290145.21583383</v>
      </c>
      <c r="Z182" s="184">
        <v>1574709</v>
      </c>
      <c r="AA182" s="221">
        <f t="shared" si="48"/>
        <v>49864854.21583383</v>
      </c>
      <c r="AB182" s="184">
        <v>1651997</v>
      </c>
      <c r="AC182" s="221">
        <f t="shared" si="52"/>
        <v>51516851.21583383</v>
      </c>
      <c r="AD182" s="184">
        <v>5357121</v>
      </c>
      <c r="AE182" s="221">
        <f t="shared" si="52"/>
        <v>56873972.21583383</v>
      </c>
      <c r="AF182" s="184">
        <v>2073422</v>
      </c>
      <c r="AG182" s="221">
        <f t="shared" si="49"/>
        <v>58947394.21583383</v>
      </c>
      <c r="AH182" s="184">
        <v>1449424</v>
      </c>
      <c r="AI182" s="221">
        <f t="shared" si="50"/>
        <v>60396818.21583383</v>
      </c>
      <c r="AJ182" s="184">
        <v>569135</v>
      </c>
      <c r="AK182" s="221">
        <f t="shared" si="51"/>
        <v>60965953.21583383</v>
      </c>
    </row>
    <row r="183" spans="1:37" ht="14.25">
      <c r="A183" s="176">
        <v>1494</v>
      </c>
      <c r="B183" s="10" t="s">
        <v>359</v>
      </c>
      <c r="C183" s="36">
        <v>37725</v>
      </c>
      <c r="D183" s="14">
        <f t="shared" si="37"/>
        <v>49590199.49285321</v>
      </c>
      <c r="E183" s="12">
        <v>7286027</v>
      </c>
      <c r="F183" s="26">
        <f t="shared" si="38"/>
        <v>56876226.49285321</v>
      </c>
      <c r="G183" s="48">
        <v>2165722</v>
      </c>
      <c r="H183" s="29">
        <f t="shared" si="39"/>
        <v>59041948.49285321</v>
      </c>
      <c r="I183" s="96">
        <v>2526941</v>
      </c>
      <c r="J183" s="26">
        <f t="shared" si="40"/>
        <v>61568889.49285321</v>
      </c>
      <c r="K183" s="190">
        <v>3925858</v>
      </c>
      <c r="L183" s="184">
        <v>174492</v>
      </c>
      <c r="M183" s="32">
        <f t="shared" si="41"/>
        <v>65669239.49285321</v>
      </c>
      <c r="N183" s="184">
        <v>667768.1179203019</v>
      </c>
      <c r="O183" s="32">
        <f t="shared" si="42"/>
        <v>66337007.61077351</v>
      </c>
      <c r="P183" s="184">
        <v>840958</v>
      </c>
      <c r="Q183" s="77">
        <f t="shared" si="43"/>
        <v>67177965.6107735</v>
      </c>
      <c r="R183" s="184">
        <v>2217871</v>
      </c>
      <c r="S183" s="77">
        <f t="shared" si="44"/>
        <v>69395836.6107735</v>
      </c>
      <c r="T183" s="184">
        <v>1964012</v>
      </c>
      <c r="U183" s="77">
        <f t="shared" si="45"/>
        <v>71359848.6107735</v>
      </c>
      <c r="V183" s="184">
        <v>2831793</v>
      </c>
      <c r="W183" s="221">
        <f t="shared" si="46"/>
        <v>74191641.6107735</v>
      </c>
      <c r="X183" s="184">
        <v>4589101</v>
      </c>
      <c r="Y183" s="221">
        <f t="shared" si="47"/>
        <v>78780742.6107735</v>
      </c>
      <c r="Z183" s="184">
        <v>2507674</v>
      </c>
      <c r="AA183" s="221">
        <f t="shared" si="48"/>
        <v>81288416.6107735</v>
      </c>
      <c r="AB183" s="184">
        <v>3263532</v>
      </c>
      <c r="AC183" s="221">
        <f t="shared" si="52"/>
        <v>84551948.6107735</v>
      </c>
      <c r="AD183" s="184">
        <v>5054419</v>
      </c>
      <c r="AE183" s="221">
        <f t="shared" si="52"/>
        <v>89606367.6107735</v>
      </c>
      <c r="AF183" s="184">
        <v>3494024</v>
      </c>
      <c r="AG183" s="221">
        <f t="shared" si="49"/>
        <v>93100391.6107735</v>
      </c>
      <c r="AH183" s="184">
        <v>3516372</v>
      </c>
      <c r="AI183" s="221">
        <f t="shared" si="50"/>
        <v>96616763.6107735</v>
      </c>
      <c r="AJ183" s="184">
        <v>1460085</v>
      </c>
      <c r="AK183" s="221">
        <f t="shared" si="51"/>
        <v>98076848.6107735</v>
      </c>
    </row>
    <row r="184" spans="1:37" ht="14.25">
      <c r="A184" s="176">
        <v>1495</v>
      </c>
      <c r="B184" s="10" t="s">
        <v>361</v>
      </c>
      <c r="C184" s="36">
        <v>18565</v>
      </c>
      <c r="D184" s="14">
        <f t="shared" si="37"/>
        <v>24404030.578789126</v>
      </c>
      <c r="E184" s="12">
        <v>4751350</v>
      </c>
      <c r="F184" s="26">
        <f t="shared" si="38"/>
        <v>29155380.578789126</v>
      </c>
      <c r="G184" s="48">
        <v>975187</v>
      </c>
      <c r="H184" s="29">
        <f t="shared" si="39"/>
        <v>30130567.578789126</v>
      </c>
      <c r="I184" s="96">
        <v>928447</v>
      </c>
      <c r="J184" s="26">
        <f t="shared" si="40"/>
        <v>31059014.578789126</v>
      </c>
      <c r="K184" s="190">
        <v>1102293</v>
      </c>
      <c r="L184" s="184">
        <v>134480</v>
      </c>
      <c r="M184" s="32">
        <f t="shared" si="41"/>
        <v>32295787.578789126</v>
      </c>
      <c r="N184" s="184">
        <v>-272031.2682785876</v>
      </c>
      <c r="O184" s="32">
        <f t="shared" si="42"/>
        <v>32023756.31051054</v>
      </c>
      <c r="P184" s="184">
        <v>32329</v>
      </c>
      <c r="Q184" s="77">
        <f t="shared" si="43"/>
        <v>32056085.31051054</v>
      </c>
      <c r="R184" s="184">
        <v>-255336</v>
      </c>
      <c r="S184" s="77">
        <f t="shared" si="44"/>
        <v>31800749.31051054</v>
      </c>
      <c r="T184" s="184">
        <v>130289</v>
      </c>
      <c r="U184" s="77">
        <f t="shared" si="45"/>
        <v>31931038.31051054</v>
      </c>
      <c r="V184" s="184">
        <v>1041004</v>
      </c>
      <c r="W184" s="221">
        <f t="shared" si="46"/>
        <v>32972042.31051054</v>
      </c>
      <c r="X184" s="184">
        <v>3266300</v>
      </c>
      <c r="Y184" s="221">
        <f t="shared" si="47"/>
        <v>36238342.31051054</v>
      </c>
      <c r="Z184" s="184">
        <v>1389839</v>
      </c>
      <c r="AA184" s="221">
        <f t="shared" si="48"/>
        <v>37628181.31051054</v>
      </c>
      <c r="AB184" s="184">
        <v>1334965</v>
      </c>
      <c r="AC184" s="221">
        <f t="shared" si="52"/>
        <v>38963146.31051054</v>
      </c>
      <c r="AD184" s="184">
        <v>3279710</v>
      </c>
      <c r="AE184" s="221">
        <f t="shared" si="52"/>
        <v>42242856.31051054</v>
      </c>
      <c r="AF184" s="184">
        <v>1486204</v>
      </c>
      <c r="AG184" s="221">
        <f t="shared" si="49"/>
        <v>43729060.31051054</v>
      </c>
      <c r="AH184" s="184">
        <v>982708</v>
      </c>
      <c r="AI184" s="221">
        <f t="shared" si="50"/>
        <v>44711768.31051054</v>
      </c>
      <c r="AJ184" s="184">
        <v>381352</v>
      </c>
      <c r="AK184" s="221">
        <f t="shared" si="51"/>
        <v>45093120.31051054</v>
      </c>
    </row>
    <row r="185" spans="1:37" ht="14.25">
      <c r="A185" s="176">
        <v>1496</v>
      </c>
      <c r="B185" s="10" t="s">
        <v>363</v>
      </c>
      <c r="C185" s="36">
        <v>50228</v>
      </c>
      <c r="D185" s="14">
        <f t="shared" si="37"/>
        <v>66025620.67931162</v>
      </c>
      <c r="E185" s="12">
        <v>9588322</v>
      </c>
      <c r="F185" s="26">
        <f t="shared" si="38"/>
        <v>75613942.67931162</v>
      </c>
      <c r="G185" s="48">
        <v>2095027</v>
      </c>
      <c r="H185" s="29">
        <f t="shared" si="39"/>
        <v>77708969.67931162</v>
      </c>
      <c r="I185" s="96">
        <v>1756551</v>
      </c>
      <c r="J185" s="26">
        <f t="shared" si="40"/>
        <v>79465520.67931162</v>
      </c>
      <c r="K185" s="190">
        <v>4284702</v>
      </c>
      <c r="L185" s="184">
        <v>126713</v>
      </c>
      <c r="M185" s="32">
        <f t="shared" si="41"/>
        <v>83876935.67931162</v>
      </c>
      <c r="N185" s="184">
        <v>-1025641.6418581605</v>
      </c>
      <c r="O185" s="32">
        <f t="shared" si="42"/>
        <v>82851294.03745346</v>
      </c>
      <c r="P185" s="184">
        <v>1019880</v>
      </c>
      <c r="Q185" s="77">
        <f t="shared" si="43"/>
        <v>83871174.03745346</v>
      </c>
      <c r="R185" s="184">
        <v>2549881</v>
      </c>
      <c r="S185" s="77">
        <f t="shared" si="44"/>
        <v>86421055.03745346</v>
      </c>
      <c r="T185" s="184">
        <v>2624748</v>
      </c>
      <c r="U185" s="77">
        <f t="shared" si="45"/>
        <v>89045803.03745346</v>
      </c>
      <c r="V185" s="184">
        <v>2886182</v>
      </c>
      <c r="W185" s="221">
        <f t="shared" si="46"/>
        <v>91931985.03745346</v>
      </c>
      <c r="X185" s="184">
        <v>8570454</v>
      </c>
      <c r="Y185" s="221">
        <f t="shared" si="47"/>
        <v>100502439.03745346</v>
      </c>
      <c r="Z185" s="184">
        <v>4229450</v>
      </c>
      <c r="AA185" s="221">
        <f t="shared" si="48"/>
        <v>104731889.03745346</v>
      </c>
      <c r="AB185" s="184">
        <v>3716683</v>
      </c>
      <c r="AC185" s="221">
        <f t="shared" si="52"/>
        <v>108448572.03745346</v>
      </c>
      <c r="AD185" s="184">
        <v>6793850</v>
      </c>
      <c r="AE185" s="221">
        <f t="shared" si="52"/>
        <v>115242422.03745346</v>
      </c>
      <c r="AF185" s="184">
        <v>4486716</v>
      </c>
      <c r="AG185" s="221">
        <f t="shared" si="49"/>
        <v>119729138.03745346</v>
      </c>
      <c r="AH185" s="184">
        <v>4281454</v>
      </c>
      <c r="AI185" s="221">
        <f t="shared" si="50"/>
        <v>124010592.03745346</v>
      </c>
      <c r="AJ185" s="184">
        <v>1760863</v>
      </c>
      <c r="AK185" s="221">
        <f t="shared" si="51"/>
        <v>125771455.03745346</v>
      </c>
    </row>
    <row r="186" spans="1:37" ht="14.25">
      <c r="A186" s="176">
        <v>1497</v>
      </c>
      <c r="B186" s="10" t="s">
        <v>365</v>
      </c>
      <c r="C186" s="36">
        <v>8835</v>
      </c>
      <c r="D186" s="14">
        <f t="shared" si="37"/>
        <v>11613768.390175164</v>
      </c>
      <c r="E186" s="12">
        <v>2785367</v>
      </c>
      <c r="F186" s="26">
        <f t="shared" si="38"/>
        <v>14399135.390175164</v>
      </c>
      <c r="G186" s="48">
        <v>476292</v>
      </c>
      <c r="H186" s="29">
        <f t="shared" si="39"/>
        <v>14875427.390175164</v>
      </c>
      <c r="I186" s="96">
        <v>816813</v>
      </c>
      <c r="J186" s="26">
        <f t="shared" si="40"/>
        <v>15692240.390175164</v>
      </c>
      <c r="K186" s="190">
        <v>509669</v>
      </c>
      <c r="L186" s="184">
        <v>25162</v>
      </c>
      <c r="M186" s="32">
        <f t="shared" si="41"/>
        <v>16227071.390175164</v>
      </c>
      <c r="N186" s="184">
        <v>-146561.26502781175</v>
      </c>
      <c r="O186" s="32">
        <f t="shared" si="42"/>
        <v>16080510.125147352</v>
      </c>
      <c r="P186" s="184">
        <v>50009</v>
      </c>
      <c r="Q186" s="77">
        <f t="shared" si="43"/>
        <v>16130519.125147352</v>
      </c>
      <c r="R186" s="184">
        <v>767361</v>
      </c>
      <c r="S186" s="77">
        <f t="shared" si="44"/>
        <v>16897880.12514735</v>
      </c>
      <c r="T186" s="184">
        <v>425785</v>
      </c>
      <c r="U186" s="77">
        <f t="shared" si="45"/>
        <v>17323665.12514735</v>
      </c>
      <c r="V186" s="184">
        <v>522775</v>
      </c>
      <c r="W186" s="221">
        <f t="shared" si="46"/>
        <v>17846440.12514735</v>
      </c>
      <c r="X186" s="184">
        <v>1701836</v>
      </c>
      <c r="Y186" s="221">
        <f t="shared" si="47"/>
        <v>19548276.12514735</v>
      </c>
      <c r="Z186" s="184">
        <v>728414</v>
      </c>
      <c r="AA186" s="221">
        <f t="shared" si="48"/>
        <v>20276690.12514735</v>
      </c>
      <c r="AB186" s="184">
        <v>759456</v>
      </c>
      <c r="AC186" s="221">
        <f t="shared" si="52"/>
        <v>21036146.12514735</v>
      </c>
      <c r="AD186" s="184">
        <v>1975566</v>
      </c>
      <c r="AE186" s="221">
        <f t="shared" si="52"/>
        <v>23011712.12514735</v>
      </c>
      <c r="AF186" s="184">
        <v>706995</v>
      </c>
      <c r="AG186" s="221">
        <f t="shared" si="49"/>
        <v>23718707.12514735</v>
      </c>
      <c r="AH186" s="184">
        <v>458130</v>
      </c>
      <c r="AI186" s="221">
        <f t="shared" si="50"/>
        <v>24176837.12514735</v>
      </c>
      <c r="AJ186" s="184">
        <v>176378</v>
      </c>
      <c r="AK186" s="221">
        <f t="shared" si="51"/>
        <v>24353215.12514735</v>
      </c>
    </row>
    <row r="187" spans="1:37" ht="14.25">
      <c r="A187" s="176">
        <v>1498</v>
      </c>
      <c r="B187" s="10" t="s">
        <v>367</v>
      </c>
      <c r="C187" s="36">
        <v>12640</v>
      </c>
      <c r="D187" s="14">
        <f t="shared" si="37"/>
        <v>16615510.181303235</v>
      </c>
      <c r="E187" s="12">
        <v>3643576</v>
      </c>
      <c r="F187" s="26">
        <f t="shared" si="38"/>
        <v>20259086.181303233</v>
      </c>
      <c r="G187" s="48">
        <v>339238</v>
      </c>
      <c r="H187" s="29">
        <f t="shared" si="39"/>
        <v>20598324.181303233</v>
      </c>
      <c r="I187" s="96">
        <v>613404</v>
      </c>
      <c r="J187" s="26">
        <f t="shared" si="40"/>
        <v>21211728.181303233</v>
      </c>
      <c r="K187" s="190">
        <v>68112</v>
      </c>
      <c r="L187" s="184">
        <v>53775</v>
      </c>
      <c r="M187" s="32">
        <f t="shared" si="41"/>
        <v>21333615.181303233</v>
      </c>
      <c r="N187" s="184">
        <v>-309516.01244499534</v>
      </c>
      <c r="O187" s="32">
        <f t="shared" si="42"/>
        <v>21024099.168858238</v>
      </c>
      <c r="P187" s="184">
        <v>-58483</v>
      </c>
      <c r="Q187" s="77">
        <f t="shared" si="43"/>
        <v>20965616.168858238</v>
      </c>
      <c r="R187" s="184">
        <v>1013062</v>
      </c>
      <c r="S187" s="77">
        <f t="shared" si="44"/>
        <v>21978678.168858238</v>
      </c>
      <c r="T187" s="184">
        <v>522126</v>
      </c>
      <c r="U187" s="77">
        <f t="shared" si="45"/>
        <v>22500804.168858238</v>
      </c>
      <c r="V187" s="184">
        <v>512914</v>
      </c>
      <c r="W187" s="221">
        <f t="shared" si="46"/>
        <v>23013718.168858238</v>
      </c>
      <c r="X187" s="184">
        <v>3462056</v>
      </c>
      <c r="Y187" s="221">
        <f t="shared" si="47"/>
        <v>26475774.168858238</v>
      </c>
      <c r="Z187" s="184">
        <v>851511</v>
      </c>
      <c r="AA187" s="221">
        <f t="shared" si="48"/>
        <v>27327285.168858238</v>
      </c>
      <c r="AB187" s="184">
        <v>1250958</v>
      </c>
      <c r="AC187" s="221">
        <f t="shared" si="52"/>
        <v>28578243.168858238</v>
      </c>
      <c r="AD187" s="184">
        <v>3593783</v>
      </c>
      <c r="AE187" s="221">
        <f t="shared" si="52"/>
        <v>32172026.168858238</v>
      </c>
      <c r="AF187" s="184">
        <v>994473</v>
      </c>
      <c r="AG187" s="221">
        <f t="shared" si="49"/>
        <v>33166499.168858238</v>
      </c>
      <c r="AH187" s="184">
        <v>470528</v>
      </c>
      <c r="AI187" s="221">
        <f t="shared" si="50"/>
        <v>33637027.16885824</v>
      </c>
      <c r="AJ187" s="184">
        <v>172224</v>
      </c>
      <c r="AK187" s="221">
        <f t="shared" si="51"/>
        <v>33809251.16885824</v>
      </c>
    </row>
    <row r="188" spans="1:37" ht="14.25">
      <c r="A188" s="176">
        <v>1499</v>
      </c>
      <c r="B188" s="10" t="s">
        <v>369</v>
      </c>
      <c r="C188" s="36">
        <v>31298</v>
      </c>
      <c r="D188" s="14">
        <f t="shared" si="37"/>
        <v>41141790.953673154</v>
      </c>
      <c r="E188" s="12">
        <v>6921035</v>
      </c>
      <c r="F188" s="26">
        <f t="shared" si="38"/>
        <v>48062825.953673154</v>
      </c>
      <c r="G188" s="48">
        <v>792343</v>
      </c>
      <c r="H188" s="29">
        <f t="shared" si="39"/>
        <v>48855168.953673154</v>
      </c>
      <c r="I188" s="96">
        <v>1824412</v>
      </c>
      <c r="J188" s="26">
        <f t="shared" si="40"/>
        <v>50679580.953673154</v>
      </c>
      <c r="K188" s="190">
        <v>1691697</v>
      </c>
      <c r="L188" s="184">
        <v>172670</v>
      </c>
      <c r="M188" s="32">
        <f t="shared" si="41"/>
        <v>52543947.953673154</v>
      </c>
      <c r="N188" s="184">
        <v>168582.73753928393</v>
      </c>
      <c r="O188" s="32">
        <f t="shared" si="42"/>
        <v>52712530.69121244</v>
      </c>
      <c r="P188" s="184">
        <v>761009</v>
      </c>
      <c r="Q188" s="77">
        <f t="shared" si="43"/>
        <v>53473539.69121244</v>
      </c>
      <c r="R188" s="184">
        <v>-427198</v>
      </c>
      <c r="S188" s="77">
        <f t="shared" si="44"/>
        <v>53046341.69121244</v>
      </c>
      <c r="T188" s="184">
        <v>788715</v>
      </c>
      <c r="U188" s="77">
        <f t="shared" si="45"/>
        <v>53835056.69121244</v>
      </c>
      <c r="V188" s="184">
        <v>1048880</v>
      </c>
      <c r="W188" s="221">
        <f t="shared" si="46"/>
        <v>54883936.69121244</v>
      </c>
      <c r="X188" s="184">
        <v>4992295</v>
      </c>
      <c r="Y188" s="221">
        <f t="shared" si="47"/>
        <v>59876231.69121244</v>
      </c>
      <c r="Z188" s="184">
        <v>2205695</v>
      </c>
      <c r="AA188" s="221">
        <f t="shared" si="48"/>
        <v>62081926.69121244</v>
      </c>
      <c r="AB188" s="184">
        <v>3108720</v>
      </c>
      <c r="AC188" s="221">
        <f t="shared" si="52"/>
        <v>65190646.69121244</v>
      </c>
      <c r="AD188" s="184">
        <v>6271776</v>
      </c>
      <c r="AE188" s="221">
        <f t="shared" si="52"/>
        <v>71462422.69121245</v>
      </c>
      <c r="AF188" s="184">
        <v>2579481</v>
      </c>
      <c r="AG188" s="221">
        <f t="shared" si="49"/>
        <v>74041903.69121245</v>
      </c>
      <c r="AH188" s="184">
        <v>1438144</v>
      </c>
      <c r="AI188" s="221">
        <f t="shared" si="50"/>
        <v>75480047.69121245</v>
      </c>
      <c r="AJ188" s="184">
        <v>574752</v>
      </c>
      <c r="AK188" s="221">
        <f t="shared" si="51"/>
        <v>76054799.69121245</v>
      </c>
    </row>
    <row r="189" spans="1:37" ht="14.25">
      <c r="A189" s="176">
        <v>1715</v>
      </c>
      <c r="B189" s="10" t="s">
        <v>371</v>
      </c>
      <c r="C189" s="36">
        <v>11736</v>
      </c>
      <c r="D189" s="14">
        <f t="shared" si="37"/>
        <v>15427185.718969522</v>
      </c>
      <c r="E189" s="12">
        <v>3568090</v>
      </c>
      <c r="F189" s="26">
        <f t="shared" si="38"/>
        <v>18995275.718969524</v>
      </c>
      <c r="G189" s="48">
        <v>301797</v>
      </c>
      <c r="H189" s="29">
        <f t="shared" si="39"/>
        <v>19297072.718969524</v>
      </c>
      <c r="I189" s="96">
        <v>307037</v>
      </c>
      <c r="J189" s="26">
        <f t="shared" si="40"/>
        <v>19604109.718969524</v>
      </c>
      <c r="K189" s="190">
        <v>1637684</v>
      </c>
      <c r="L189" s="184">
        <v>58469</v>
      </c>
      <c r="M189" s="32">
        <f t="shared" si="41"/>
        <v>21300262.718969524</v>
      </c>
      <c r="N189" s="184">
        <v>196089.91755898297</v>
      </c>
      <c r="O189" s="32">
        <f t="shared" si="42"/>
        <v>21496352.636528507</v>
      </c>
      <c r="P189" s="184">
        <v>-107847</v>
      </c>
      <c r="Q189" s="77">
        <f t="shared" si="43"/>
        <v>21388505.636528507</v>
      </c>
      <c r="R189" s="184">
        <v>-287517</v>
      </c>
      <c r="S189" s="77">
        <f t="shared" si="44"/>
        <v>21100988.636528507</v>
      </c>
      <c r="T189" s="184">
        <v>260483</v>
      </c>
      <c r="U189" s="77">
        <f t="shared" si="45"/>
        <v>21361471.636528507</v>
      </c>
      <c r="V189" s="184">
        <v>365509</v>
      </c>
      <c r="W189" s="221">
        <f t="shared" si="46"/>
        <v>21726980.636528507</v>
      </c>
      <c r="X189" s="184">
        <v>4026602</v>
      </c>
      <c r="Y189" s="221">
        <f t="shared" si="47"/>
        <v>25753582.636528507</v>
      </c>
      <c r="Z189" s="184">
        <v>710797</v>
      </c>
      <c r="AA189" s="221">
        <f t="shared" si="48"/>
        <v>26464379.636528507</v>
      </c>
      <c r="AB189" s="184">
        <v>906623</v>
      </c>
      <c r="AC189" s="221">
        <f t="shared" si="52"/>
        <v>27371002.636528507</v>
      </c>
      <c r="AD189" s="184">
        <v>3046445</v>
      </c>
      <c r="AE189" s="221">
        <f t="shared" si="52"/>
        <v>30417447.636528507</v>
      </c>
      <c r="AF189" s="184">
        <v>842470</v>
      </c>
      <c r="AG189" s="221">
        <f t="shared" si="49"/>
        <v>31259917.636528507</v>
      </c>
      <c r="AH189" s="184">
        <v>712749</v>
      </c>
      <c r="AI189" s="221">
        <f t="shared" si="50"/>
        <v>31972666.636528507</v>
      </c>
      <c r="AJ189" s="184">
        <v>276884</v>
      </c>
      <c r="AK189" s="221">
        <f t="shared" si="51"/>
        <v>32249550.636528507</v>
      </c>
    </row>
    <row r="190" spans="1:37" ht="14.25">
      <c r="A190" s="176">
        <v>1730</v>
      </c>
      <c r="B190" s="10" t="s">
        <v>373</v>
      </c>
      <c r="C190" s="36">
        <v>8651</v>
      </c>
      <c r="D190" s="14">
        <f t="shared" si="37"/>
        <v>11371897.039434675</v>
      </c>
      <c r="E190" s="12">
        <v>2987797</v>
      </c>
      <c r="F190" s="26">
        <f t="shared" si="38"/>
        <v>14359694.039434675</v>
      </c>
      <c r="G190" s="48">
        <v>450172</v>
      </c>
      <c r="H190" s="29">
        <f t="shared" si="39"/>
        <v>14809866.039434675</v>
      </c>
      <c r="I190" s="96">
        <v>825008</v>
      </c>
      <c r="J190" s="26">
        <f t="shared" si="40"/>
        <v>15634874.039434675</v>
      </c>
      <c r="K190" s="190">
        <v>1254317</v>
      </c>
      <c r="L190" s="184">
        <v>182759</v>
      </c>
      <c r="M190" s="32">
        <f t="shared" si="41"/>
        <v>17071950.039434675</v>
      </c>
      <c r="N190" s="184">
        <v>-40276.677504874766</v>
      </c>
      <c r="O190" s="32">
        <f t="shared" si="42"/>
        <v>17031673.3619298</v>
      </c>
      <c r="P190" s="184">
        <v>-434698</v>
      </c>
      <c r="Q190" s="77">
        <f t="shared" si="43"/>
        <v>16596975.3619298</v>
      </c>
      <c r="R190" s="184">
        <v>-379092</v>
      </c>
      <c r="S190" s="77">
        <f t="shared" si="44"/>
        <v>16217883.3619298</v>
      </c>
      <c r="T190" s="184">
        <v>140128</v>
      </c>
      <c r="U190" s="77">
        <f t="shared" si="45"/>
        <v>16358011.3619298</v>
      </c>
      <c r="V190" s="184">
        <v>325906</v>
      </c>
      <c r="W190" s="221">
        <f t="shared" si="46"/>
        <v>16683917.3619298</v>
      </c>
      <c r="X190" s="184">
        <v>233164</v>
      </c>
      <c r="Y190" s="221">
        <f t="shared" si="47"/>
        <v>16917081.3619298</v>
      </c>
      <c r="Z190" s="184">
        <v>268015</v>
      </c>
      <c r="AA190" s="221">
        <f t="shared" si="48"/>
        <v>17185096.3619298</v>
      </c>
      <c r="AB190" s="184">
        <v>695433</v>
      </c>
      <c r="AC190" s="221">
        <f t="shared" si="52"/>
        <v>17880529.3619298</v>
      </c>
      <c r="AD190" s="184">
        <v>2776866</v>
      </c>
      <c r="AE190" s="221">
        <f t="shared" si="52"/>
        <v>20657395.3619298</v>
      </c>
      <c r="AF190" s="184">
        <v>324750</v>
      </c>
      <c r="AG190" s="221">
        <f t="shared" si="49"/>
        <v>20982145.3619298</v>
      </c>
      <c r="AH190" s="184">
        <v>66149</v>
      </c>
      <c r="AI190" s="221">
        <f t="shared" si="50"/>
        <v>21048294.3619298</v>
      </c>
      <c r="AJ190" s="184">
        <v>24162</v>
      </c>
      <c r="AK190" s="221">
        <f t="shared" si="51"/>
        <v>21072456.3619298</v>
      </c>
    </row>
    <row r="191" spans="1:37" ht="14.25">
      <c r="A191" s="176">
        <v>1737</v>
      </c>
      <c r="B191" s="10" t="s">
        <v>375</v>
      </c>
      <c r="C191" s="36">
        <v>12888</v>
      </c>
      <c r="D191" s="14">
        <f t="shared" si="37"/>
        <v>16941510.697518677</v>
      </c>
      <c r="E191" s="12">
        <v>3079500</v>
      </c>
      <c r="F191" s="26">
        <f t="shared" si="38"/>
        <v>20021010.697518677</v>
      </c>
      <c r="G191" s="48">
        <v>1078986</v>
      </c>
      <c r="H191" s="29">
        <f t="shared" si="39"/>
        <v>21099996.697518677</v>
      </c>
      <c r="I191" s="96">
        <v>293841</v>
      </c>
      <c r="J191" s="26">
        <f t="shared" si="40"/>
        <v>21393837.697518677</v>
      </c>
      <c r="K191" s="190">
        <v>2136492</v>
      </c>
      <c r="L191" s="184">
        <v>59047</v>
      </c>
      <c r="M191" s="32">
        <f t="shared" si="41"/>
        <v>23589376.697518677</v>
      </c>
      <c r="N191" s="184">
        <v>245094.36958931386</v>
      </c>
      <c r="O191" s="32">
        <f t="shared" si="42"/>
        <v>23834471.06710799</v>
      </c>
      <c r="P191" s="184">
        <v>-167546</v>
      </c>
      <c r="Q191" s="77">
        <f t="shared" si="43"/>
        <v>23666925.06710799</v>
      </c>
      <c r="R191" s="184">
        <v>111495</v>
      </c>
      <c r="S191" s="77">
        <f t="shared" si="44"/>
        <v>23778420.06710799</v>
      </c>
      <c r="T191" s="184">
        <v>328034</v>
      </c>
      <c r="U191" s="77">
        <f t="shared" si="45"/>
        <v>24106454.06710799</v>
      </c>
      <c r="V191" s="184">
        <v>593149</v>
      </c>
      <c r="W191" s="221">
        <f t="shared" si="46"/>
        <v>24699603.06710799</v>
      </c>
      <c r="X191" s="184">
        <v>1955198</v>
      </c>
      <c r="Y191" s="221">
        <f t="shared" si="47"/>
        <v>26654801.06710799</v>
      </c>
      <c r="Z191" s="184">
        <v>672718</v>
      </c>
      <c r="AA191" s="221">
        <f t="shared" si="48"/>
        <v>27327519.06710799</v>
      </c>
      <c r="AB191" s="184">
        <v>675161</v>
      </c>
      <c r="AC191" s="221">
        <f t="shared" si="52"/>
        <v>28002680.06710799</v>
      </c>
      <c r="AD191" s="184">
        <v>4164106</v>
      </c>
      <c r="AE191" s="221">
        <f t="shared" si="52"/>
        <v>32166786.06710799</v>
      </c>
      <c r="AF191" s="184">
        <v>631598</v>
      </c>
      <c r="AG191" s="221">
        <f t="shared" si="49"/>
        <v>32798384.06710799</v>
      </c>
      <c r="AH191" s="184">
        <v>354657</v>
      </c>
      <c r="AI191" s="221">
        <f t="shared" si="50"/>
        <v>33153041.06710799</v>
      </c>
      <c r="AJ191" s="184">
        <v>135906</v>
      </c>
      <c r="AK191" s="221">
        <f t="shared" si="51"/>
        <v>33288947.06710799</v>
      </c>
    </row>
    <row r="192" spans="1:37" ht="14.25">
      <c r="A192" s="176">
        <v>1760</v>
      </c>
      <c r="B192" s="10" t="s">
        <v>377</v>
      </c>
      <c r="C192" s="36">
        <v>4494</v>
      </c>
      <c r="D192" s="14">
        <f t="shared" si="37"/>
        <v>5907444.838194362</v>
      </c>
      <c r="E192" s="12">
        <v>688619</v>
      </c>
      <c r="F192" s="26">
        <f t="shared" si="38"/>
        <v>6596063.838194362</v>
      </c>
      <c r="G192" s="48">
        <v>478643</v>
      </c>
      <c r="H192" s="29">
        <f t="shared" si="39"/>
        <v>7074706.838194362</v>
      </c>
      <c r="I192" s="96">
        <v>-61086</v>
      </c>
      <c r="J192" s="26">
        <f t="shared" si="40"/>
        <v>7013620.838194362</v>
      </c>
      <c r="K192" s="190">
        <v>449092</v>
      </c>
      <c r="L192" s="184">
        <v>72092</v>
      </c>
      <c r="M192" s="32">
        <f t="shared" si="41"/>
        <v>7534804.838194362</v>
      </c>
      <c r="N192" s="184">
        <v>-8348.762652516365</v>
      </c>
      <c r="O192" s="32">
        <f t="shared" si="42"/>
        <v>7526456.0755418455</v>
      </c>
      <c r="P192" s="184">
        <v>-86289</v>
      </c>
      <c r="Q192" s="77">
        <f t="shared" si="43"/>
        <v>7440167.0755418455</v>
      </c>
      <c r="R192" s="184">
        <v>-358695</v>
      </c>
      <c r="S192" s="77">
        <f t="shared" si="44"/>
        <v>7081472.0755418455</v>
      </c>
      <c r="T192" s="184">
        <v>36555</v>
      </c>
      <c r="U192" s="77">
        <f t="shared" si="45"/>
        <v>7118027.0755418455</v>
      </c>
      <c r="V192" s="184">
        <v>33968</v>
      </c>
      <c r="W192" s="221">
        <f t="shared" si="46"/>
        <v>7151995.0755418455</v>
      </c>
      <c r="X192" s="184">
        <v>325597</v>
      </c>
      <c r="Y192" s="221">
        <f t="shared" si="47"/>
        <v>7477592.0755418455</v>
      </c>
      <c r="Z192" s="184">
        <v>83343</v>
      </c>
      <c r="AA192" s="221">
        <f t="shared" si="48"/>
        <v>7560935.0755418455</v>
      </c>
      <c r="AB192" s="184">
        <v>194068</v>
      </c>
      <c r="AC192" s="221">
        <f t="shared" si="52"/>
        <v>7755003.0755418455</v>
      </c>
      <c r="AD192" s="184">
        <v>2021601</v>
      </c>
      <c r="AE192" s="221">
        <f t="shared" si="52"/>
        <v>9776604.075541846</v>
      </c>
      <c r="AF192" s="184">
        <v>73911</v>
      </c>
      <c r="AG192" s="221">
        <f t="shared" si="49"/>
        <v>9850515.075541846</v>
      </c>
      <c r="AH192" s="184">
        <v>18022</v>
      </c>
      <c r="AI192" s="221">
        <f t="shared" si="50"/>
        <v>9868537.075541846</v>
      </c>
      <c r="AJ192" s="184">
        <v>6591</v>
      </c>
      <c r="AK192" s="221">
        <f t="shared" si="51"/>
        <v>9875128.075541846</v>
      </c>
    </row>
    <row r="193" spans="1:37" ht="14.25">
      <c r="A193" s="176">
        <v>1761</v>
      </c>
      <c r="B193" s="10" t="s">
        <v>379</v>
      </c>
      <c r="C193" s="36">
        <v>14558</v>
      </c>
      <c r="D193" s="14">
        <f t="shared" si="37"/>
        <v>19136756.109130736</v>
      </c>
      <c r="E193" s="12">
        <v>2406420</v>
      </c>
      <c r="F193" s="26">
        <f t="shared" si="38"/>
        <v>21543176.109130736</v>
      </c>
      <c r="G193" s="48">
        <v>973276</v>
      </c>
      <c r="H193" s="29">
        <f t="shared" si="39"/>
        <v>22516452.109130736</v>
      </c>
      <c r="I193" s="96">
        <v>522946</v>
      </c>
      <c r="J193" s="26">
        <f t="shared" si="40"/>
        <v>23039398.109130736</v>
      </c>
      <c r="K193" s="190">
        <v>1762646</v>
      </c>
      <c r="L193" s="184">
        <v>-23424</v>
      </c>
      <c r="M193" s="32">
        <f t="shared" si="41"/>
        <v>24778620.109130736</v>
      </c>
      <c r="N193" s="184">
        <v>921701.4502235577</v>
      </c>
      <c r="O193" s="32">
        <f t="shared" si="42"/>
        <v>25700321.559354294</v>
      </c>
      <c r="P193" s="184">
        <v>653043</v>
      </c>
      <c r="Q193" s="77">
        <f t="shared" si="43"/>
        <v>26353364.559354294</v>
      </c>
      <c r="R193" s="184">
        <v>1119401</v>
      </c>
      <c r="S193" s="77">
        <f t="shared" si="44"/>
        <v>27472765.559354294</v>
      </c>
      <c r="T193" s="184">
        <v>754593</v>
      </c>
      <c r="U193" s="77">
        <f t="shared" si="45"/>
        <v>28227358.559354294</v>
      </c>
      <c r="V193" s="184">
        <v>1319894</v>
      </c>
      <c r="W193" s="221">
        <f t="shared" si="46"/>
        <v>29547252.559354294</v>
      </c>
      <c r="X193" s="184">
        <v>983806</v>
      </c>
      <c r="Y193" s="221">
        <f t="shared" si="47"/>
        <v>30531058.559354294</v>
      </c>
      <c r="Z193" s="184">
        <v>1077396</v>
      </c>
      <c r="AA193" s="221">
        <f t="shared" si="48"/>
        <v>31608454.559354294</v>
      </c>
      <c r="AB193" s="184">
        <v>1459686</v>
      </c>
      <c r="AC193" s="221">
        <f t="shared" si="52"/>
        <v>33068140.559354294</v>
      </c>
      <c r="AD193" s="184">
        <v>1230291</v>
      </c>
      <c r="AE193" s="221">
        <f t="shared" si="52"/>
        <v>34298431.55935429</v>
      </c>
      <c r="AF193" s="184">
        <v>1790805</v>
      </c>
      <c r="AG193" s="221">
        <f t="shared" si="49"/>
        <v>36089236.55935429</v>
      </c>
      <c r="AH193" s="184">
        <v>1807097</v>
      </c>
      <c r="AI193" s="221">
        <f t="shared" si="50"/>
        <v>37896333.55935429</v>
      </c>
      <c r="AJ193" s="184">
        <v>758676</v>
      </c>
      <c r="AK193" s="221">
        <f t="shared" si="51"/>
        <v>38655009.55935429</v>
      </c>
    </row>
    <row r="194" spans="1:37" ht="14.25">
      <c r="A194" s="176">
        <v>1762</v>
      </c>
      <c r="B194" s="10" t="s">
        <v>381</v>
      </c>
      <c r="C194" s="36">
        <v>3904</v>
      </c>
      <c r="D194" s="14">
        <f t="shared" si="37"/>
        <v>5131879.093972138</v>
      </c>
      <c r="E194" s="12">
        <v>671894</v>
      </c>
      <c r="F194" s="26">
        <f t="shared" si="38"/>
        <v>5803773.093972138</v>
      </c>
      <c r="G194" s="48">
        <v>220247</v>
      </c>
      <c r="H194" s="29">
        <f t="shared" si="39"/>
        <v>6024020.093972138</v>
      </c>
      <c r="I194" s="96">
        <v>30932</v>
      </c>
      <c r="J194" s="26">
        <f t="shared" si="40"/>
        <v>6054952.093972138</v>
      </c>
      <c r="K194" s="190">
        <v>111867</v>
      </c>
      <c r="L194" s="184">
        <v>16594</v>
      </c>
      <c r="M194" s="32">
        <f t="shared" si="41"/>
        <v>6183413.093972138</v>
      </c>
      <c r="N194" s="184">
        <v>-208790.85700832773</v>
      </c>
      <c r="O194" s="32">
        <f t="shared" si="42"/>
        <v>5974622.23696381</v>
      </c>
      <c r="P194" s="184">
        <v>-26276</v>
      </c>
      <c r="Q194" s="77">
        <f t="shared" si="43"/>
        <v>5948346.23696381</v>
      </c>
      <c r="R194" s="184">
        <v>-216785</v>
      </c>
      <c r="S194" s="77">
        <f t="shared" si="44"/>
        <v>5731561.23696381</v>
      </c>
      <c r="T194" s="184">
        <v>34097</v>
      </c>
      <c r="U194" s="77">
        <f t="shared" si="45"/>
        <v>5765658.23696381</v>
      </c>
      <c r="V194" s="184">
        <v>24555</v>
      </c>
      <c r="W194" s="221">
        <f t="shared" si="46"/>
        <v>5790213.23696381</v>
      </c>
      <c r="X194" s="184">
        <v>-144190</v>
      </c>
      <c r="Y194" s="221">
        <f t="shared" si="47"/>
        <v>5646023.23696381</v>
      </c>
      <c r="Z194" s="184">
        <v>108625</v>
      </c>
      <c r="AA194" s="221">
        <f t="shared" si="48"/>
        <v>5754648.23696381</v>
      </c>
      <c r="AB194" s="184">
        <v>27508</v>
      </c>
      <c r="AC194" s="221">
        <f t="shared" si="52"/>
        <v>5782156.23696381</v>
      </c>
      <c r="AD194" s="184">
        <v>974451</v>
      </c>
      <c r="AE194" s="221">
        <f t="shared" si="52"/>
        <v>6756607.23696381</v>
      </c>
      <c r="AF194" s="184">
        <v>38170</v>
      </c>
      <c r="AG194" s="221">
        <f t="shared" si="49"/>
        <v>6794777.23696381</v>
      </c>
      <c r="AH194" s="184">
        <v>413</v>
      </c>
      <c r="AI194" s="221">
        <f t="shared" si="50"/>
        <v>6795190.23696381</v>
      </c>
      <c r="AJ194" s="184">
        <v>175</v>
      </c>
      <c r="AK194" s="221">
        <f t="shared" si="51"/>
        <v>6795365.23696381</v>
      </c>
    </row>
    <row r="195" spans="1:37" ht="14.25">
      <c r="A195" s="176">
        <v>1763</v>
      </c>
      <c r="B195" s="10" t="s">
        <v>383</v>
      </c>
      <c r="C195" s="36">
        <v>11459</v>
      </c>
      <c r="D195" s="14">
        <f t="shared" si="37"/>
        <v>15063064.17464824</v>
      </c>
      <c r="E195" s="12">
        <v>3051115</v>
      </c>
      <c r="F195" s="26">
        <f t="shared" si="38"/>
        <v>18114179.17464824</v>
      </c>
      <c r="G195" s="48">
        <v>127058</v>
      </c>
      <c r="H195" s="29">
        <f t="shared" si="39"/>
        <v>18241237.17464824</v>
      </c>
      <c r="I195" s="96">
        <v>148246</v>
      </c>
      <c r="J195" s="26">
        <f t="shared" si="40"/>
        <v>18389483.17464824</v>
      </c>
      <c r="K195" s="190">
        <v>1343861</v>
      </c>
      <c r="L195" s="184">
        <v>1983</v>
      </c>
      <c r="M195" s="32">
        <f t="shared" si="41"/>
        <v>19735327.17464824</v>
      </c>
      <c r="N195" s="184">
        <v>-20856.513180948794</v>
      </c>
      <c r="O195" s="32">
        <f t="shared" si="42"/>
        <v>19714470.66146729</v>
      </c>
      <c r="P195" s="184">
        <v>-26198</v>
      </c>
      <c r="Q195" s="77">
        <f t="shared" si="43"/>
        <v>19688272.66146729</v>
      </c>
      <c r="R195" s="184">
        <v>39340</v>
      </c>
      <c r="S195" s="77">
        <f t="shared" si="44"/>
        <v>19727612.66146729</v>
      </c>
      <c r="T195" s="184">
        <v>251697</v>
      </c>
      <c r="U195" s="77">
        <f t="shared" si="45"/>
        <v>19979309.66146729</v>
      </c>
      <c r="V195" s="184">
        <v>165877</v>
      </c>
      <c r="W195" s="221">
        <f t="shared" si="46"/>
        <v>20145186.66146729</v>
      </c>
      <c r="X195" s="184">
        <v>3527936</v>
      </c>
      <c r="Y195" s="221">
        <f t="shared" si="47"/>
        <v>23673122.66146729</v>
      </c>
      <c r="Z195" s="184">
        <v>508590</v>
      </c>
      <c r="AA195" s="221">
        <f t="shared" si="48"/>
        <v>24181712.66146729</v>
      </c>
      <c r="AB195" s="184">
        <v>422015</v>
      </c>
      <c r="AC195" s="221">
        <f t="shared" si="52"/>
        <v>24603727.66146729</v>
      </c>
      <c r="AD195" s="184">
        <v>3509268</v>
      </c>
      <c r="AE195" s="221">
        <f t="shared" si="52"/>
        <v>28112995.66146729</v>
      </c>
      <c r="AF195" s="184">
        <v>530267</v>
      </c>
      <c r="AG195" s="221">
        <f t="shared" si="49"/>
        <v>28643262.66146729</v>
      </c>
      <c r="AH195" s="184">
        <v>360349</v>
      </c>
      <c r="AI195" s="221">
        <f t="shared" si="50"/>
        <v>29003611.66146729</v>
      </c>
      <c r="AJ195" s="184">
        <v>128202</v>
      </c>
      <c r="AK195" s="221">
        <f t="shared" si="51"/>
        <v>29131813.66146729</v>
      </c>
    </row>
    <row r="196" spans="1:37" ht="14.25">
      <c r="A196" s="176">
        <v>1764</v>
      </c>
      <c r="B196" s="10" t="s">
        <v>385</v>
      </c>
      <c r="C196" s="36">
        <v>9323</v>
      </c>
      <c r="D196" s="14">
        <f t="shared" si="37"/>
        <v>12255253.276921682</v>
      </c>
      <c r="E196" s="12">
        <v>1469876</v>
      </c>
      <c r="F196" s="26">
        <f t="shared" si="38"/>
        <v>13725129.276921682</v>
      </c>
      <c r="G196" s="48">
        <v>523218</v>
      </c>
      <c r="H196" s="29">
        <f t="shared" si="39"/>
        <v>14248347.276921682</v>
      </c>
      <c r="I196" s="96">
        <v>-23607</v>
      </c>
      <c r="J196" s="26">
        <f t="shared" si="40"/>
        <v>14224740.276921682</v>
      </c>
      <c r="K196" s="190">
        <v>1589126</v>
      </c>
      <c r="L196" s="184">
        <v>69437</v>
      </c>
      <c r="M196" s="32">
        <f t="shared" si="41"/>
        <v>15883303.276921682</v>
      </c>
      <c r="N196" s="184">
        <v>-105584.99715385213</v>
      </c>
      <c r="O196" s="32">
        <f t="shared" si="42"/>
        <v>15777718.27976783</v>
      </c>
      <c r="P196" s="184">
        <v>-8467</v>
      </c>
      <c r="Q196" s="77">
        <f t="shared" si="43"/>
        <v>15769251.27976783</v>
      </c>
      <c r="R196" s="184">
        <v>-838204</v>
      </c>
      <c r="S196" s="77">
        <f t="shared" si="44"/>
        <v>14931047.27976783</v>
      </c>
      <c r="T196" s="184">
        <v>197474</v>
      </c>
      <c r="U196" s="77">
        <f t="shared" si="45"/>
        <v>15128521.27976783</v>
      </c>
      <c r="V196" s="184">
        <v>209301</v>
      </c>
      <c r="W196" s="221">
        <f t="shared" si="46"/>
        <v>15337822.27976783</v>
      </c>
      <c r="X196" s="184">
        <v>1576998</v>
      </c>
      <c r="Y196" s="221">
        <f t="shared" si="47"/>
        <v>16914820.27976783</v>
      </c>
      <c r="Z196" s="184">
        <v>420120</v>
      </c>
      <c r="AA196" s="221">
        <f t="shared" si="48"/>
        <v>17334940.27976783</v>
      </c>
      <c r="AB196" s="184">
        <v>325662</v>
      </c>
      <c r="AC196" s="221">
        <f t="shared" si="52"/>
        <v>17660602.27976783</v>
      </c>
      <c r="AD196" s="184">
        <v>3992043</v>
      </c>
      <c r="AE196" s="221">
        <f t="shared" si="52"/>
        <v>21652645.27976783</v>
      </c>
      <c r="AF196" s="184">
        <v>271257</v>
      </c>
      <c r="AG196" s="221">
        <f t="shared" si="49"/>
        <v>21923902.27976783</v>
      </c>
      <c r="AH196" s="184">
        <v>98555</v>
      </c>
      <c r="AI196" s="221">
        <f t="shared" si="50"/>
        <v>22022457.27976783</v>
      </c>
      <c r="AJ196" s="184">
        <v>35534</v>
      </c>
      <c r="AK196" s="221">
        <f t="shared" si="51"/>
        <v>22057991.27976783</v>
      </c>
    </row>
    <row r="197" spans="1:37" ht="14.25">
      <c r="A197" s="176">
        <v>1765</v>
      </c>
      <c r="B197" s="10" t="s">
        <v>387</v>
      </c>
      <c r="C197" s="36">
        <v>9879</v>
      </c>
      <c r="D197" s="14">
        <f t="shared" si="37"/>
        <v>12986125.401985336</v>
      </c>
      <c r="E197" s="12">
        <v>3227653</v>
      </c>
      <c r="F197" s="26">
        <f t="shared" si="38"/>
        <v>16213778.401985336</v>
      </c>
      <c r="G197" s="48">
        <v>1182224</v>
      </c>
      <c r="H197" s="29">
        <f t="shared" si="39"/>
        <v>17396002.401985336</v>
      </c>
      <c r="I197" s="96">
        <v>162232</v>
      </c>
      <c r="J197" s="26">
        <f t="shared" si="40"/>
        <v>17558234.401985336</v>
      </c>
      <c r="K197" s="190">
        <v>1772841</v>
      </c>
      <c r="L197" s="184">
        <v>145541</v>
      </c>
      <c r="M197" s="32">
        <f t="shared" si="41"/>
        <v>19476616.401985336</v>
      </c>
      <c r="N197" s="184">
        <v>280878.48837467283</v>
      </c>
      <c r="O197" s="32">
        <f t="shared" si="42"/>
        <v>19757494.89036001</v>
      </c>
      <c r="P197" s="184">
        <v>251729</v>
      </c>
      <c r="Q197" s="77">
        <f t="shared" si="43"/>
        <v>20009223.89036001</v>
      </c>
      <c r="R197" s="184">
        <v>266762</v>
      </c>
      <c r="S197" s="77">
        <f t="shared" si="44"/>
        <v>20275985.89036001</v>
      </c>
      <c r="T197" s="184">
        <v>362661</v>
      </c>
      <c r="U197" s="77">
        <f t="shared" si="45"/>
        <v>20638646.89036001</v>
      </c>
      <c r="V197" s="184">
        <v>1027873</v>
      </c>
      <c r="W197" s="221">
        <f t="shared" si="46"/>
        <v>21666519.89036001</v>
      </c>
      <c r="X197" s="184">
        <v>1246113</v>
      </c>
      <c r="Y197" s="221">
        <f t="shared" si="47"/>
        <v>22912632.89036001</v>
      </c>
      <c r="Z197" s="184">
        <v>651728</v>
      </c>
      <c r="AA197" s="221">
        <f t="shared" si="48"/>
        <v>23564360.89036001</v>
      </c>
      <c r="AB197" s="184">
        <v>1263548</v>
      </c>
      <c r="AC197" s="221">
        <f t="shared" si="52"/>
        <v>24827908.89036001</v>
      </c>
      <c r="AD197" s="184">
        <v>2382784</v>
      </c>
      <c r="AE197" s="221">
        <f t="shared" si="52"/>
        <v>27210692.89036001</v>
      </c>
      <c r="AF197" s="184">
        <v>569555</v>
      </c>
      <c r="AG197" s="221">
        <f t="shared" si="49"/>
        <v>27780247.89036001</v>
      </c>
      <c r="AH197" s="184">
        <v>294114</v>
      </c>
      <c r="AI197" s="221">
        <f t="shared" si="50"/>
        <v>28074361.89036001</v>
      </c>
      <c r="AJ197" s="184">
        <v>109294</v>
      </c>
      <c r="AK197" s="221">
        <f t="shared" si="51"/>
        <v>28183655.89036001</v>
      </c>
    </row>
    <row r="198" spans="1:37" ht="14.25">
      <c r="A198" s="176">
        <v>1766</v>
      </c>
      <c r="B198" s="10" t="s">
        <v>389</v>
      </c>
      <c r="C198" s="36">
        <v>13556</v>
      </c>
      <c r="D198" s="14">
        <f aca="true" t="shared" si="53" ref="D198:D261">(12060000000/9174464)*C198</f>
        <v>17819608.8621635</v>
      </c>
      <c r="E198" s="12">
        <v>3269622</v>
      </c>
      <c r="F198" s="26">
        <f t="shared" si="38"/>
        <v>21089230.8621635</v>
      </c>
      <c r="G198" s="48">
        <v>1104091</v>
      </c>
      <c r="H198" s="29">
        <f t="shared" si="39"/>
        <v>22193321.8621635</v>
      </c>
      <c r="I198" s="96">
        <v>874027</v>
      </c>
      <c r="J198" s="26">
        <f t="shared" si="40"/>
        <v>23067348.8621635</v>
      </c>
      <c r="K198" s="190">
        <v>1992346</v>
      </c>
      <c r="L198" s="184">
        <v>173180</v>
      </c>
      <c r="M198" s="32">
        <f t="shared" si="41"/>
        <v>25232874.8621635</v>
      </c>
      <c r="N198" s="184">
        <v>238164.8018430099</v>
      </c>
      <c r="O198" s="32">
        <f t="shared" si="42"/>
        <v>25471039.66400651</v>
      </c>
      <c r="P198" s="184">
        <v>-527133</v>
      </c>
      <c r="Q198" s="77">
        <f t="shared" si="43"/>
        <v>24943906.66400651</v>
      </c>
      <c r="R198" s="184">
        <v>-276711</v>
      </c>
      <c r="S198" s="77">
        <f t="shared" si="44"/>
        <v>24667195.66400651</v>
      </c>
      <c r="T198" s="184">
        <v>215567</v>
      </c>
      <c r="U198" s="77">
        <f t="shared" si="45"/>
        <v>24882762.66400651</v>
      </c>
      <c r="V198" s="184">
        <v>465144</v>
      </c>
      <c r="W198" s="221">
        <f t="shared" si="46"/>
        <v>25347906.66400651</v>
      </c>
      <c r="X198" s="184">
        <v>3178859</v>
      </c>
      <c r="Y198" s="221">
        <f t="shared" si="47"/>
        <v>28526765.66400651</v>
      </c>
      <c r="Z198" s="184">
        <v>477439</v>
      </c>
      <c r="AA198" s="221">
        <f t="shared" si="48"/>
        <v>29004204.66400651</v>
      </c>
      <c r="AB198" s="184">
        <v>1412973</v>
      </c>
      <c r="AC198" s="221">
        <f t="shared" si="52"/>
        <v>30417177.66400651</v>
      </c>
      <c r="AD198" s="184">
        <v>3077333</v>
      </c>
      <c r="AE198" s="221">
        <f t="shared" si="52"/>
        <v>33494510.66400651</v>
      </c>
      <c r="AF198" s="184">
        <v>614687</v>
      </c>
      <c r="AG198" s="221">
        <f t="shared" si="49"/>
        <v>34109197.66400651</v>
      </c>
      <c r="AH198" s="184">
        <v>382766</v>
      </c>
      <c r="AI198" s="221">
        <f t="shared" si="50"/>
        <v>34491963.66400651</v>
      </c>
      <c r="AJ198" s="184">
        <v>143126</v>
      </c>
      <c r="AK198" s="221">
        <f t="shared" si="51"/>
        <v>34635089.66400651</v>
      </c>
    </row>
    <row r="199" spans="1:37" ht="14.25">
      <c r="A199" s="176">
        <v>1780</v>
      </c>
      <c r="B199" s="10" t="s">
        <v>391</v>
      </c>
      <c r="C199" s="36">
        <v>83564</v>
      </c>
      <c r="D199" s="14">
        <f t="shared" si="53"/>
        <v>109846399.7460778</v>
      </c>
      <c r="E199" s="12">
        <v>10652954</v>
      </c>
      <c r="F199" s="26">
        <f aca="true" t="shared" si="54" ref="F199:F262">D199+E199</f>
        <v>120499353.7460778</v>
      </c>
      <c r="G199" s="48">
        <v>3803159</v>
      </c>
      <c r="H199" s="29">
        <f aca="true" t="shared" si="55" ref="H199:H262">F199+G199</f>
        <v>124302512.7460778</v>
      </c>
      <c r="I199" s="96">
        <v>2089538</v>
      </c>
      <c r="J199" s="26">
        <f aca="true" t="shared" si="56" ref="J199:J262">H199+I199</f>
        <v>126392050.7460778</v>
      </c>
      <c r="K199" s="190">
        <v>7845451</v>
      </c>
      <c r="L199" s="184">
        <v>88138</v>
      </c>
      <c r="M199" s="32">
        <f aca="true" t="shared" si="57" ref="M199:M262">J199+K199+L199</f>
        <v>134325639.7460778</v>
      </c>
      <c r="N199" s="184">
        <v>-1060898.9987304807</v>
      </c>
      <c r="O199" s="32">
        <f aca="true" t="shared" si="58" ref="O199:O262">M199+N199</f>
        <v>133264740.74734733</v>
      </c>
      <c r="P199" s="184">
        <v>1789790</v>
      </c>
      <c r="Q199" s="77">
        <f aca="true" t="shared" si="59" ref="Q199:Q262">O199+P199</f>
        <v>135054530.74734733</v>
      </c>
      <c r="R199" s="184">
        <v>3311759</v>
      </c>
      <c r="S199" s="77">
        <f aca="true" t="shared" si="60" ref="S199:S262">Q199+R199</f>
        <v>138366289.74734733</v>
      </c>
      <c r="T199" s="184">
        <v>4069395</v>
      </c>
      <c r="U199" s="77">
        <f aca="true" t="shared" si="61" ref="U199:U262">T199+S199</f>
        <v>142435684.74734733</v>
      </c>
      <c r="V199" s="184">
        <v>5687255</v>
      </c>
      <c r="W199" s="221">
        <f aca="true" t="shared" si="62" ref="W199:W262">V199+U199</f>
        <v>148122939.74734733</v>
      </c>
      <c r="X199" s="184">
        <v>7827111</v>
      </c>
      <c r="Y199" s="221">
        <f aca="true" t="shared" si="63" ref="Y199:Y262">W199+X199</f>
        <v>155950050.74734733</v>
      </c>
      <c r="Z199" s="184">
        <v>4910947</v>
      </c>
      <c r="AA199" s="221">
        <f aca="true" t="shared" si="64" ref="AA199:AA262">Z199+Y199</f>
        <v>160860997.74734733</v>
      </c>
      <c r="AB199" s="184">
        <v>5580722</v>
      </c>
      <c r="AC199" s="221">
        <f t="shared" si="52"/>
        <v>166441719.74734733</v>
      </c>
      <c r="AD199" s="184">
        <v>8142075</v>
      </c>
      <c r="AE199" s="221">
        <f t="shared" si="52"/>
        <v>174583794.74734733</v>
      </c>
      <c r="AF199" s="184">
        <v>6776107</v>
      </c>
      <c r="AG199" s="221">
        <f t="shared" si="49"/>
        <v>181359901.74734733</v>
      </c>
      <c r="AH199" s="184">
        <v>6860842</v>
      </c>
      <c r="AI199" s="221">
        <f t="shared" si="50"/>
        <v>188220743.74734733</v>
      </c>
      <c r="AJ199" s="184">
        <v>2870533</v>
      </c>
      <c r="AK199" s="221">
        <f t="shared" si="51"/>
        <v>191091276.74734733</v>
      </c>
    </row>
    <row r="200" spans="1:37" ht="14.25">
      <c r="A200" s="176">
        <v>1781</v>
      </c>
      <c r="B200" s="10" t="s">
        <v>393</v>
      </c>
      <c r="C200" s="36">
        <v>23876</v>
      </c>
      <c r="D200" s="14">
        <f t="shared" si="53"/>
        <v>31385436.794999685</v>
      </c>
      <c r="E200" s="12">
        <v>4328088</v>
      </c>
      <c r="F200" s="26">
        <f t="shared" si="54"/>
        <v>35713524.79499969</v>
      </c>
      <c r="G200" s="48">
        <v>820398</v>
      </c>
      <c r="H200" s="29">
        <f t="shared" si="55"/>
        <v>36533922.79499969</v>
      </c>
      <c r="I200" s="96">
        <v>306562</v>
      </c>
      <c r="J200" s="26">
        <f t="shared" si="56"/>
        <v>36840484.79499969</v>
      </c>
      <c r="K200" s="190">
        <v>2145744</v>
      </c>
      <c r="L200" s="184">
        <v>104703</v>
      </c>
      <c r="M200" s="32">
        <f t="shared" si="57"/>
        <v>39090931.79499969</v>
      </c>
      <c r="N200" s="184">
        <v>505575.8929480463</v>
      </c>
      <c r="O200" s="32">
        <f t="shared" si="58"/>
        <v>39596507.687947735</v>
      </c>
      <c r="P200" s="184">
        <v>-286807</v>
      </c>
      <c r="Q200" s="77">
        <f t="shared" si="59"/>
        <v>39309700.687947735</v>
      </c>
      <c r="R200" s="184">
        <v>129441</v>
      </c>
      <c r="S200" s="77">
        <f t="shared" si="60"/>
        <v>39439141.687947735</v>
      </c>
      <c r="T200" s="184">
        <v>402283</v>
      </c>
      <c r="U200" s="77">
        <f t="shared" si="61"/>
        <v>39841424.687947735</v>
      </c>
      <c r="V200" s="184">
        <v>430717</v>
      </c>
      <c r="W200" s="221">
        <f t="shared" si="62"/>
        <v>40272141.687947735</v>
      </c>
      <c r="X200" s="184">
        <v>5454417</v>
      </c>
      <c r="Y200" s="221">
        <f t="shared" si="63"/>
        <v>45726558.687947735</v>
      </c>
      <c r="Z200" s="184">
        <v>2045275</v>
      </c>
      <c r="AA200" s="221">
        <f t="shared" si="64"/>
        <v>47771833.687947735</v>
      </c>
      <c r="AB200" s="184">
        <v>828334</v>
      </c>
      <c r="AC200" s="221">
        <f t="shared" si="52"/>
        <v>48600167.687947735</v>
      </c>
      <c r="AD200" s="184">
        <v>7709654</v>
      </c>
      <c r="AE200" s="221">
        <f t="shared" si="52"/>
        <v>56309821.687947735</v>
      </c>
      <c r="AF200" s="184">
        <v>1320341</v>
      </c>
      <c r="AG200" s="221">
        <f aca="true" t="shared" si="65" ref="AG200:AG263">AF200+AE200</f>
        <v>57630162.687947735</v>
      </c>
      <c r="AH200" s="184">
        <v>800704</v>
      </c>
      <c r="AI200" s="221">
        <f aca="true" t="shared" si="66" ref="AI200:AI263">AH200+AG200</f>
        <v>58430866.687947735</v>
      </c>
      <c r="AJ200" s="184">
        <v>303141</v>
      </c>
      <c r="AK200" s="221">
        <f aca="true" t="shared" si="67" ref="AK200:AK263">AJ200+AI200</f>
        <v>58734007.687947735</v>
      </c>
    </row>
    <row r="201" spans="1:37" ht="14.25">
      <c r="A201" s="176">
        <v>1782</v>
      </c>
      <c r="B201" s="10" t="s">
        <v>395</v>
      </c>
      <c r="C201" s="36">
        <v>10798</v>
      </c>
      <c r="D201" s="14">
        <f t="shared" si="53"/>
        <v>14194167.637477241</v>
      </c>
      <c r="E201" s="12">
        <v>481696</v>
      </c>
      <c r="F201" s="26">
        <f t="shared" si="54"/>
        <v>14675863.637477241</v>
      </c>
      <c r="G201" s="48">
        <v>535343</v>
      </c>
      <c r="H201" s="29">
        <f t="shared" si="55"/>
        <v>15211206.637477241</v>
      </c>
      <c r="I201" s="96">
        <v>28029</v>
      </c>
      <c r="J201" s="26">
        <f t="shared" si="56"/>
        <v>15239235.637477241</v>
      </c>
      <c r="K201" s="190">
        <v>878958</v>
      </c>
      <c r="L201" s="184">
        <v>26465</v>
      </c>
      <c r="M201" s="32">
        <f t="shared" si="57"/>
        <v>16144658.637477241</v>
      </c>
      <c r="N201" s="184">
        <v>-172573.7612643242</v>
      </c>
      <c r="O201" s="32">
        <f t="shared" si="58"/>
        <v>15972084.876212917</v>
      </c>
      <c r="P201" s="184">
        <v>-69583</v>
      </c>
      <c r="Q201" s="77">
        <f t="shared" si="59"/>
        <v>15902501.876212917</v>
      </c>
      <c r="R201" s="184">
        <v>226901</v>
      </c>
      <c r="S201" s="77">
        <f t="shared" si="60"/>
        <v>16129402.876212917</v>
      </c>
      <c r="T201" s="184">
        <v>45351</v>
      </c>
      <c r="U201" s="77">
        <f t="shared" si="61"/>
        <v>16174753.876212917</v>
      </c>
      <c r="V201" s="184">
        <v>57185</v>
      </c>
      <c r="W201" s="221">
        <f t="shared" si="62"/>
        <v>16231938.876212917</v>
      </c>
      <c r="X201" s="184">
        <v>273065</v>
      </c>
      <c r="Y201" s="221">
        <f t="shared" si="63"/>
        <v>16505003.876212917</v>
      </c>
      <c r="Z201" s="184">
        <v>334492</v>
      </c>
      <c r="AA201" s="221">
        <f t="shared" si="64"/>
        <v>16839495.876212917</v>
      </c>
      <c r="AB201" s="184">
        <v>129619</v>
      </c>
      <c r="AC201" s="221">
        <f aca="true" t="shared" si="68" ref="AC201:AE264">AB201+AA201</f>
        <v>16969114.876212917</v>
      </c>
      <c r="AD201" s="184">
        <v>2597385</v>
      </c>
      <c r="AE201" s="221">
        <f t="shared" si="68"/>
        <v>19566499.876212917</v>
      </c>
      <c r="AF201" s="184">
        <v>247114</v>
      </c>
      <c r="AG201" s="221">
        <f t="shared" si="65"/>
        <v>19813613.876212917</v>
      </c>
      <c r="AH201" s="184">
        <v>7346</v>
      </c>
      <c r="AI201" s="221">
        <f t="shared" si="66"/>
        <v>19820959.876212917</v>
      </c>
      <c r="AJ201" s="184">
        <v>2640</v>
      </c>
      <c r="AK201" s="221">
        <f t="shared" si="67"/>
        <v>19823599.876212917</v>
      </c>
    </row>
    <row r="202" spans="1:37" ht="14.25">
      <c r="A202" s="176">
        <v>1783</v>
      </c>
      <c r="B202" s="10" t="s">
        <v>397</v>
      </c>
      <c r="C202" s="36">
        <v>13005</v>
      </c>
      <c r="D202" s="14">
        <f t="shared" si="53"/>
        <v>17095309.328152575</v>
      </c>
      <c r="E202" s="12">
        <v>2764497</v>
      </c>
      <c r="F202" s="26">
        <f t="shared" si="54"/>
        <v>19859806.328152575</v>
      </c>
      <c r="G202" s="48">
        <v>999729</v>
      </c>
      <c r="H202" s="29">
        <f t="shared" si="55"/>
        <v>20859535.328152575</v>
      </c>
      <c r="I202" s="96">
        <v>284852</v>
      </c>
      <c r="J202" s="26">
        <f t="shared" si="56"/>
        <v>21144387.328152575</v>
      </c>
      <c r="K202" s="190">
        <v>208540</v>
      </c>
      <c r="L202" s="184">
        <v>128350</v>
      </c>
      <c r="M202" s="32">
        <f t="shared" si="57"/>
        <v>21481277.328152575</v>
      </c>
      <c r="N202" s="184">
        <v>-252767.1235638559</v>
      </c>
      <c r="O202" s="32">
        <f t="shared" si="58"/>
        <v>21228510.20458872</v>
      </c>
      <c r="P202" s="184">
        <v>-393552</v>
      </c>
      <c r="Q202" s="77">
        <f t="shared" si="59"/>
        <v>20834958.20458872</v>
      </c>
      <c r="R202" s="184">
        <v>-755157</v>
      </c>
      <c r="S202" s="77">
        <f t="shared" si="60"/>
        <v>20079801.20458872</v>
      </c>
      <c r="T202" s="184">
        <v>-47098</v>
      </c>
      <c r="U202" s="77">
        <f t="shared" si="61"/>
        <v>20032703.20458872</v>
      </c>
      <c r="V202" s="184">
        <v>149759</v>
      </c>
      <c r="W202" s="221">
        <f t="shared" si="62"/>
        <v>20182462.20458872</v>
      </c>
      <c r="X202" s="184">
        <v>-167126</v>
      </c>
      <c r="Y202" s="221">
        <f t="shared" si="63"/>
        <v>20015336.20458872</v>
      </c>
      <c r="Z202" s="184">
        <v>255428</v>
      </c>
      <c r="AA202" s="221">
        <f t="shared" si="64"/>
        <v>20270764.20458872</v>
      </c>
      <c r="AB202" s="184">
        <v>141353</v>
      </c>
      <c r="AC202" s="221">
        <f t="shared" si="68"/>
        <v>20412117.20458872</v>
      </c>
      <c r="AD202" s="184">
        <v>3294921</v>
      </c>
      <c r="AE202" s="221">
        <f t="shared" si="68"/>
        <v>23707038.20458872</v>
      </c>
      <c r="AF202" s="184">
        <v>198888</v>
      </c>
      <c r="AG202" s="221">
        <f t="shared" si="65"/>
        <v>23905926.20458872</v>
      </c>
      <c r="AH202" s="184">
        <v>12572</v>
      </c>
      <c r="AI202" s="221">
        <f t="shared" si="66"/>
        <v>23918498.20458872</v>
      </c>
      <c r="AJ202" s="184">
        <v>5085</v>
      </c>
      <c r="AK202" s="221">
        <f t="shared" si="67"/>
        <v>23923583.20458872</v>
      </c>
    </row>
    <row r="203" spans="1:37" ht="14.25">
      <c r="A203" s="176">
        <v>1784</v>
      </c>
      <c r="B203" s="10" t="s">
        <v>399</v>
      </c>
      <c r="C203" s="36">
        <v>26252</v>
      </c>
      <c r="D203" s="14">
        <f t="shared" si="53"/>
        <v>34508732.06325732</v>
      </c>
      <c r="E203" s="12">
        <v>8885529</v>
      </c>
      <c r="F203" s="26">
        <f t="shared" si="54"/>
        <v>43394261.06325732</v>
      </c>
      <c r="G203" s="48">
        <v>3075374</v>
      </c>
      <c r="H203" s="29">
        <f t="shared" si="55"/>
        <v>46469635.06325732</v>
      </c>
      <c r="I203" s="96">
        <v>1035493</v>
      </c>
      <c r="J203" s="26">
        <f t="shared" si="56"/>
        <v>47505128.06325732</v>
      </c>
      <c r="K203" s="190">
        <v>2507182</v>
      </c>
      <c r="L203" s="184">
        <v>281268</v>
      </c>
      <c r="M203" s="32">
        <f t="shared" si="57"/>
        <v>50293578.06325732</v>
      </c>
      <c r="N203" s="184">
        <v>-574216.7372393981</v>
      </c>
      <c r="O203" s="32">
        <f t="shared" si="58"/>
        <v>49719361.32601792</v>
      </c>
      <c r="P203" s="184">
        <v>-537237</v>
      </c>
      <c r="Q203" s="77">
        <f t="shared" si="59"/>
        <v>49182124.32601792</v>
      </c>
      <c r="R203" s="184">
        <v>112309</v>
      </c>
      <c r="S203" s="77">
        <f t="shared" si="60"/>
        <v>49294433.32601792</v>
      </c>
      <c r="T203" s="184">
        <v>421860</v>
      </c>
      <c r="U203" s="77">
        <f t="shared" si="61"/>
        <v>49716293.32601792</v>
      </c>
      <c r="V203" s="184">
        <v>912568</v>
      </c>
      <c r="W203" s="221">
        <f t="shared" si="62"/>
        <v>50628861.32601792</v>
      </c>
      <c r="X203" s="184">
        <v>4680745</v>
      </c>
      <c r="Y203" s="221">
        <f t="shared" si="63"/>
        <v>55309606.32601792</v>
      </c>
      <c r="Z203" s="184">
        <v>2195837</v>
      </c>
      <c r="AA203" s="221">
        <f t="shared" si="64"/>
        <v>57505443.32601792</v>
      </c>
      <c r="AB203" s="184">
        <v>1820035</v>
      </c>
      <c r="AC203" s="221">
        <f t="shared" si="68"/>
        <v>59325478.32601792</v>
      </c>
      <c r="AD203" s="184">
        <v>7403981</v>
      </c>
      <c r="AE203" s="221">
        <f t="shared" si="68"/>
        <v>66729459.32601792</v>
      </c>
      <c r="AF203" s="184">
        <v>1600742</v>
      </c>
      <c r="AG203" s="221">
        <f t="shared" si="65"/>
        <v>68330201.32601792</v>
      </c>
      <c r="AH203" s="184">
        <v>1187880</v>
      </c>
      <c r="AI203" s="221">
        <f t="shared" si="66"/>
        <v>69518081.32601792</v>
      </c>
      <c r="AJ203" s="184">
        <v>466015</v>
      </c>
      <c r="AK203" s="221">
        <f t="shared" si="67"/>
        <v>69984096.32601792</v>
      </c>
    </row>
    <row r="204" spans="1:37" ht="14.25">
      <c r="A204" s="176">
        <v>1785</v>
      </c>
      <c r="B204" s="10" t="s">
        <v>401</v>
      </c>
      <c r="C204" s="36">
        <v>15879</v>
      </c>
      <c r="D204" s="14">
        <f t="shared" si="53"/>
        <v>20873234.66526219</v>
      </c>
      <c r="E204" s="12">
        <v>3624398</v>
      </c>
      <c r="F204" s="26">
        <f t="shared" si="54"/>
        <v>24497632.66526219</v>
      </c>
      <c r="G204" s="48">
        <v>1020452</v>
      </c>
      <c r="H204" s="29">
        <f t="shared" si="55"/>
        <v>25518084.66526219</v>
      </c>
      <c r="I204" s="96">
        <v>343173</v>
      </c>
      <c r="J204" s="26">
        <f t="shared" si="56"/>
        <v>25861257.66526219</v>
      </c>
      <c r="K204" s="190">
        <v>2007548</v>
      </c>
      <c r="L204" s="184">
        <v>111498</v>
      </c>
      <c r="M204" s="32">
        <f t="shared" si="57"/>
        <v>27980303.66526219</v>
      </c>
      <c r="N204" s="184">
        <v>112297.63436597586</v>
      </c>
      <c r="O204" s="32">
        <f t="shared" si="58"/>
        <v>28092601.299628165</v>
      </c>
      <c r="P204" s="184">
        <v>-257704</v>
      </c>
      <c r="Q204" s="77">
        <f t="shared" si="59"/>
        <v>27834897.299628165</v>
      </c>
      <c r="R204" s="184">
        <v>-1057925</v>
      </c>
      <c r="S204" s="77">
        <f t="shared" si="60"/>
        <v>26776972.299628165</v>
      </c>
      <c r="T204" s="184">
        <v>171996</v>
      </c>
      <c r="U204" s="77">
        <f t="shared" si="61"/>
        <v>26948968.299628165</v>
      </c>
      <c r="V204" s="184">
        <v>770347</v>
      </c>
      <c r="W204" s="221">
        <f t="shared" si="62"/>
        <v>27719315.299628165</v>
      </c>
      <c r="X204" s="184">
        <v>1975223</v>
      </c>
      <c r="Y204" s="221">
        <f t="shared" si="63"/>
        <v>29694538.299628165</v>
      </c>
      <c r="Z204" s="184">
        <v>864266</v>
      </c>
      <c r="AA204" s="221">
        <f t="shared" si="64"/>
        <v>30558804.299628165</v>
      </c>
      <c r="AB204" s="184">
        <v>942481</v>
      </c>
      <c r="AC204" s="221">
        <f t="shared" si="68"/>
        <v>31501285.299628165</v>
      </c>
      <c r="AD204" s="184">
        <v>4630521</v>
      </c>
      <c r="AE204" s="221">
        <f t="shared" si="68"/>
        <v>36131806.29962817</v>
      </c>
      <c r="AF204" s="184">
        <v>547371</v>
      </c>
      <c r="AG204" s="221">
        <f t="shared" si="65"/>
        <v>36679177.29962817</v>
      </c>
      <c r="AH204" s="184">
        <v>268206</v>
      </c>
      <c r="AI204" s="221">
        <f t="shared" si="66"/>
        <v>36947383.29962817</v>
      </c>
      <c r="AJ204" s="184">
        <v>100755</v>
      </c>
      <c r="AK204" s="221">
        <f t="shared" si="67"/>
        <v>37048138.29962817</v>
      </c>
    </row>
    <row r="205" spans="1:37" ht="14.25">
      <c r="A205" s="176">
        <v>1814</v>
      </c>
      <c r="B205" s="10" t="s">
        <v>403</v>
      </c>
      <c r="C205" s="36">
        <v>7097</v>
      </c>
      <c r="D205" s="14">
        <f t="shared" si="53"/>
        <v>9329135.74024597</v>
      </c>
      <c r="E205" s="12">
        <v>1856185</v>
      </c>
      <c r="F205" s="26">
        <f t="shared" si="54"/>
        <v>11185320.74024597</v>
      </c>
      <c r="G205" s="48">
        <v>398786</v>
      </c>
      <c r="H205" s="29">
        <f t="shared" si="55"/>
        <v>11584106.74024597</v>
      </c>
      <c r="I205" s="96">
        <v>117754</v>
      </c>
      <c r="J205" s="26">
        <f t="shared" si="56"/>
        <v>11701860.74024597</v>
      </c>
      <c r="K205" s="190">
        <v>1245279</v>
      </c>
      <c r="L205" s="184">
        <v>43703</v>
      </c>
      <c r="M205" s="32">
        <f t="shared" si="57"/>
        <v>12990842.74024597</v>
      </c>
      <c r="N205" s="184">
        <v>78867.43668337539</v>
      </c>
      <c r="O205" s="32">
        <f t="shared" si="58"/>
        <v>13069710.176929345</v>
      </c>
      <c r="P205" s="184">
        <v>204393</v>
      </c>
      <c r="Q205" s="77">
        <f t="shared" si="59"/>
        <v>13274103.176929345</v>
      </c>
      <c r="R205" s="184">
        <v>323434</v>
      </c>
      <c r="S205" s="77">
        <f t="shared" si="60"/>
        <v>13597537.176929345</v>
      </c>
      <c r="T205" s="184">
        <v>262620</v>
      </c>
      <c r="U205" s="77">
        <f t="shared" si="61"/>
        <v>13860157.176929345</v>
      </c>
      <c r="V205" s="184">
        <v>811418</v>
      </c>
      <c r="W205" s="221">
        <f t="shared" si="62"/>
        <v>14671575.176929345</v>
      </c>
      <c r="X205" s="184">
        <v>2432177</v>
      </c>
      <c r="Y205" s="221">
        <f t="shared" si="63"/>
        <v>17103752.176929347</v>
      </c>
      <c r="Z205" s="184">
        <v>360354</v>
      </c>
      <c r="AA205" s="221">
        <f t="shared" si="64"/>
        <v>17464106.176929347</v>
      </c>
      <c r="AB205" s="184">
        <v>1006079</v>
      </c>
      <c r="AC205" s="221">
        <f t="shared" si="68"/>
        <v>18470185.176929347</v>
      </c>
      <c r="AD205" s="184">
        <v>2363664</v>
      </c>
      <c r="AE205" s="221">
        <f t="shared" si="68"/>
        <v>20833849.176929347</v>
      </c>
      <c r="AF205" s="184">
        <v>530368</v>
      </c>
      <c r="AG205" s="221">
        <f t="shared" si="65"/>
        <v>21364217.176929347</v>
      </c>
      <c r="AH205" s="184">
        <v>472552</v>
      </c>
      <c r="AI205" s="221">
        <f t="shared" si="66"/>
        <v>21836769.176929347</v>
      </c>
      <c r="AJ205" s="184">
        <v>187206</v>
      </c>
      <c r="AK205" s="221">
        <f t="shared" si="67"/>
        <v>22023975.176929347</v>
      </c>
    </row>
    <row r="206" spans="1:37" ht="14.25">
      <c r="A206" s="176">
        <v>1860</v>
      </c>
      <c r="B206" s="10" t="s">
        <v>405</v>
      </c>
      <c r="C206" s="36">
        <v>5941</v>
      </c>
      <c r="D206" s="14">
        <f t="shared" si="53"/>
        <v>7809552.688854629</v>
      </c>
      <c r="E206" s="12">
        <v>1161948</v>
      </c>
      <c r="F206" s="26">
        <f t="shared" si="54"/>
        <v>8971500.68885463</v>
      </c>
      <c r="G206" s="48">
        <v>224523</v>
      </c>
      <c r="H206" s="29">
        <f t="shared" si="55"/>
        <v>9196023.68885463</v>
      </c>
      <c r="I206" s="96">
        <v>97701</v>
      </c>
      <c r="J206" s="26">
        <f t="shared" si="56"/>
        <v>9293724.68885463</v>
      </c>
      <c r="K206" s="190">
        <v>152102</v>
      </c>
      <c r="L206" s="184">
        <v>-23453</v>
      </c>
      <c r="M206" s="32">
        <f t="shared" si="57"/>
        <v>9422373.68885463</v>
      </c>
      <c r="N206" s="184">
        <v>-104710.26344428211</v>
      </c>
      <c r="O206" s="32">
        <f t="shared" si="58"/>
        <v>9317663.425410347</v>
      </c>
      <c r="P206" s="184">
        <v>5163</v>
      </c>
      <c r="Q206" s="77">
        <f t="shared" si="59"/>
        <v>9322826.425410347</v>
      </c>
      <c r="R206" s="184">
        <v>-310054</v>
      </c>
      <c r="S206" s="77">
        <f t="shared" si="60"/>
        <v>9012772.425410347</v>
      </c>
      <c r="T206" s="184">
        <v>94874</v>
      </c>
      <c r="U206" s="77">
        <f t="shared" si="61"/>
        <v>9107646.425410347</v>
      </c>
      <c r="V206" s="184">
        <v>128406</v>
      </c>
      <c r="W206" s="221">
        <f t="shared" si="62"/>
        <v>9236052.425410347</v>
      </c>
      <c r="X206" s="184">
        <v>1726627</v>
      </c>
      <c r="Y206" s="221">
        <f t="shared" si="63"/>
        <v>10962679.425410347</v>
      </c>
      <c r="Z206" s="184">
        <v>68245</v>
      </c>
      <c r="AA206" s="221">
        <f t="shared" si="64"/>
        <v>11030924.425410347</v>
      </c>
      <c r="AB206" s="184">
        <v>290734</v>
      </c>
      <c r="AC206" s="221">
        <f t="shared" si="68"/>
        <v>11321658.425410347</v>
      </c>
      <c r="AD206" s="184">
        <v>1914646</v>
      </c>
      <c r="AE206" s="221">
        <f t="shared" si="68"/>
        <v>13236304.425410347</v>
      </c>
      <c r="AF206" s="184">
        <v>217674</v>
      </c>
      <c r="AG206" s="221">
        <f t="shared" si="65"/>
        <v>13453978.425410347</v>
      </c>
      <c r="AH206" s="184">
        <v>36457</v>
      </c>
      <c r="AI206" s="221">
        <f t="shared" si="66"/>
        <v>13490435.425410347</v>
      </c>
      <c r="AJ206" s="184">
        <v>13561</v>
      </c>
      <c r="AK206" s="221">
        <f t="shared" si="67"/>
        <v>13503996.425410347</v>
      </c>
    </row>
    <row r="207" spans="1:37" ht="14.25">
      <c r="A207" s="176">
        <v>1861</v>
      </c>
      <c r="B207" s="10" t="s">
        <v>407</v>
      </c>
      <c r="C207" s="36">
        <v>15274</v>
      </c>
      <c r="D207" s="14">
        <f t="shared" si="53"/>
        <v>20077951.147881772</v>
      </c>
      <c r="E207" s="12">
        <v>4054888</v>
      </c>
      <c r="F207" s="26">
        <f t="shared" si="54"/>
        <v>24132839.147881772</v>
      </c>
      <c r="G207" s="48">
        <v>128225</v>
      </c>
      <c r="H207" s="29">
        <f t="shared" si="55"/>
        <v>24261064.147881772</v>
      </c>
      <c r="I207" s="96">
        <v>478405</v>
      </c>
      <c r="J207" s="26">
        <f t="shared" si="56"/>
        <v>24739469.147881772</v>
      </c>
      <c r="K207" s="190">
        <v>1044969</v>
      </c>
      <c r="L207" s="184">
        <v>49762</v>
      </c>
      <c r="M207" s="32">
        <f t="shared" si="57"/>
        <v>25834200.147881772</v>
      </c>
      <c r="N207" s="184">
        <v>-164061.14035481587</v>
      </c>
      <c r="O207" s="32">
        <f t="shared" si="58"/>
        <v>25670139.007526956</v>
      </c>
      <c r="P207" s="184">
        <v>-300959</v>
      </c>
      <c r="Q207" s="77">
        <f t="shared" si="59"/>
        <v>25369180.007526956</v>
      </c>
      <c r="R207" s="184">
        <v>1738644</v>
      </c>
      <c r="S207" s="77">
        <f t="shared" si="60"/>
        <v>27107824.007526956</v>
      </c>
      <c r="T207" s="184">
        <v>393244</v>
      </c>
      <c r="U207" s="77">
        <f t="shared" si="61"/>
        <v>27501068.007526956</v>
      </c>
      <c r="V207" s="184">
        <v>443420</v>
      </c>
      <c r="W207" s="221">
        <f t="shared" si="62"/>
        <v>27944488.007526956</v>
      </c>
      <c r="X207" s="184">
        <v>4573054</v>
      </c>
      <c r="Y207" s="221">
        <f t="shared" si="63"/>
        <v>32517542.007526956</v>
      </c>
      <c r="Z207" s="184">
        <v>587302</v>
      </c>
      <c r="AA207" s="221">
        <f t="shared" si="64"/>
        <v>33104844.007526956</v>
      </c>
      <c r="AB207" s="184">
        <v>1117678</v>
      </c>
      <c r="AC207" s="221">
        <f t="shared" si="68"/>
        <v>34222522.00752696</v>
      </c>
      <c r="AD207" s="184">
        <v>4268139</v>
      </c>
      <c r="AE207" s="221">
        <f t="shared" si="68"/>
        <v>38490661.00752696</v>
      </c>
      <c r="AF207" s="184">
        <v>1133083</v>
      </c>
      <c r="AG207" s="221">
        <f t="shared" si="65"/>
        <v>39623744.00752696</v>
      </c>
      <c r="AH207" s="184">
        <v>581222</v>
      </c>
      <c r="AI207" s="221">
        <f t="shared" si="66"/>
        <v>40204966.00752696</v>
      </c>
      <c r="AJ207" s="184">
        <v>212673</v>
      </c>
      <c r="AK207" s="221">
        <f t="shared" si="67"/>
        <v>40417639.00752696</v>
      </c>
    </row>
    <row r="208" spans="1:37" ht="14.25">
      <c r="A208" s="176">
        <v>1862</v>
      </c>
      <c r="B208" s="10" t="s">
        <v>409</v>
      </c>
      <c r="C208" s="36">
        <v>9925</v>
      </c>
      <c r="D208" s="14">
        <f t="shared" si="53"/>
        <v>13046593.23967046</v>
      </c>
      <c r="E208" s="12">
        <v>770253</v>
      </c>
      <c r="F208" s="26">
        <f t="shared" si="54"/>
        <v>13816846.23967046</v>
      </c>
      <c r="G208" s="48">
        <v>251300</v>
      </c>
      <c r="H208" s="29">
        <f t="shared" si="55"/>
        <v>14068146.23967046</v>
      </c>
      <c r="I208" s="96">
        <v>103687</v>
      </c>
      <c r="J208" s="26">
        <f t="shared" si="56"/>
        <v>14171833.23967046</v>
      </c>
      <c r="K208" s="190">
        <v>848592</v>
      </c>
      <c r="L208" s="184">
        <v>-129793</v>
      </c>
      <c r="M208" s="32">
        <f t="shared" si="57"/>
        <v>14890632.23967046</v>
      </c>
      <c r="N208" s="184">
        <v>-69363.15850605816</v>
      </c>
      <c r="O208" s="32">
        <f t="shared" si="58"/>
        <v>14821269.081164401</v>
      </c>
      <c r="P208" s="184">
        <v>-59064</v>
      </c>
      <c r="Q208" s="77">
        <f t="shared" si="59"/>
        <v>14762205.081164401</v>
      </c>
      <c r="R208" s="184">
        <v>272296</v>
      </c>
      <c r="S208" s="77">
        <f t="shared" si="60"/>
        <v>15034501.081164401</v>
      </c>
      <c r="T208" s="184">
        <v>163456</v>
      </c>
      <c r="U208" s="77">
        <f t="shared" si="61"/>
        <v>15197957.081164401</v>
      </c>
      <c r="V208" s="184">
        <v>147300</v>
      </c>
      <c r="W208" s="221">
        <f t="shared" si="62"/>
        <v>15345257.081164401</v>
      </c>
      <c r="X208" s="184">
        <v>1429141</v>
      </c>
      <c r="Y208" s="221">
        <f t="shared" si="63"/>
        <v>16774398.081164401</v>
      </c>
      <c r="Z208" s="184">
        <v>162112</v>
      </c>
      <c r="AA208" s="221">
        <f t="shared" si="64"/>
        <v>16936510.0811644</v>
      </c>
      <c r="AB208" s="184">
        <v>295275</v>
      </c>
      <c r="AC208" s="221">
        <f t="shared" si="68"/>
        <v>17231785.0811644</v>
      </c>
      <c r="AD208" s="184">
        <v>2577672</v>
      </c>
      <c r="AE208" s="221">
        <f t="shared" si="68"/>
        <v>19809457.0811644</v>
      </c>
      <c r="AF208" s="184">
        <v>174813</v>
      </c>
      <c r="AG208" s="221">
        <f t="shared" si="65"/>
        <v>19984270.0811644</v>
      </c>
      <c r="AH208" s="184">
        <v>27748</v>
      </c>
      <c r="AI208" s="221">
        <f t="shared" si="66"/>
        <v>20012018.0811644</v>
      </c>
      <c r="AJ208" s="184">
        <v>9961</v>
      </c>
      <c r="AK208" s="221">
        <f t="shared" si="67"/>
        <v>20021979.0811644</v>
      </c>
    </row>
    <row r="209" spans="1:37" ht="14.25">
      <c r="A209" s="176">
        <v>1863</v>
      </c>
      <c r="B209" s="10" t="s">
        <v>411</v>
      </c>
      <c r="C209" s="36">
        <v>7479</v>
      </c>
      <c r="D209" s="14">
        <f t="shared" si="53"/>
        <v>9831281.696674597</v>
      </c>
      <c r="E209" s="12">
        <v>623735</v>
      </c>
      <c r="F209" s="26">
        <f t="shared" si="54"/>
        <v>10455016.696674597</v>
      </c>
      <c r="G209" s="48">
        <v>841297</v>
      </c>
      <c r="H209" s="29">
        <f t="shared" si="55"/>
        <v>11296313.696674597</v>
      </c>
      <c r="I209" s="96">
        <v>94460</v>
      </c>
      <c r="J209" s="26">
        <f t="shared" si="56"/>
        <v>11390773.696674597</v>
      </c>
      <c r="K209" s="190">
        <v>1024351</v>
      </c>
      <c r="L209" s="184">
        <v>33998</v>
      </c>
      <c r="M209" s="32">
        <f t="shared" si="57"/>
        <v>12449122.696674597</v>
      </c>
      <c r="N209" s="184">
        <v>-44909.37002184428</v>
      </c>
      <c r="O209" s="32">
        <f t="shared" si="58"/>
        <v>12404213.326652752</v>
      </c>
      <c r="P209" s="184">
        <v>-92357</v>
      </c>
      <c r="Q209" s="77">
        <f t="shared" si="59"/>
        <v>12311856.326652752</v>
      </c>
      <c r="R209" s="184">
        <v>-126644</v>
      </c>
      <c r="S209" s="77">
        <f t="shared" si="60"/>
        <v>12185212.326652752</v>
      </c>
      <c r="T209" s="184">
        <v>119853</v>
      </c>
      <c r="U209" s="77">
        <f t="shared" si="61"/>
        <v>12305065.326652752</v>
      </c>
      <c r="V209" s="184">
        <v>137197</v>
      </c>
      <c r="W209" s="221">
        <f t="shared" si="62"/>
        <v>12442262.326652752</v>
      </c>
      <c r="X209" s="184">
        <v>969086</v>
      </c>
      <c r="Y209" s="221">
        <f t="shared" si="63"/>
        <v>13411348.326652752</v>
      </c>
      <c r="Z209" s="184">
        <v>249196</v>
      </c>
      <c r="AA209" s="221">
        <f t="shared" si="64"/>
        <v>13660544.326652752</v>
      </c>
      <c r="AB209" s="184">
        <v>217081</v>
      </c>
      <c r="AC209" s="221">
        <f t="shared" si="68"/>
        <v>13877625.326652752</v>
      </c>
      <c r="AD209" s="184">
        <v>2546868</v>
      </c>
      <c r="AE209" s="221">
        <f t="shared" si="68"/>
        <v>16424493.326652752</v>
      </c>
      <c r="AF209" s="184">
        <v>125544</v>
      </c>
      <c r="AG209" s="221">
        <f t="shared" si="65"/>
        <v>16550037.326652752</v>
      </c>
      <c r="AH209" s="184">
        <v>19062</v>
      </c>
      <c r="AI209" s="221">
        <f t="shared" si="66"/>
        <v>16569099.326652752</v>
      </c>
      <c r="AJ209" s="184">
        <v>5766</v>
      </c>
      <c r="AK209" s="221">
        <f t="shared" si="67"/>
        <v>16574865.326652752</v>
      </c>
    </row>
    <row r="210" spans="1:37" ht="14.25">
      <c r="A210" s="176">
        <v>1864</v>
      </c>
      <c r="B210" s="10" t="s">
        <v>413</v>
      </c>
      <c r="C210" s="36">
        <v>5192</v>
      </c>
      <c r="D210" s="14">
        <f t="shared" si="53"/>
        <v>6824978.549155569</v>
      </c>
      <c r="E210" s="12">
        <v>422129</v>
      </c>
      <c r="F210" s="26">
        <f t="shared" si="54"/>
        <v>7247107.549155569</v>
      </c>
      <c r="G210" s="48">
        <v>356120</v>
      </c>
      <c r="H210" s="29">
        <f t="shared" si="55"/>
        <v>7603227.549155569</v>
      </c>
      <c r="I210" s="96">
        <v>-18604</v>
      </c>
      <c r="J210" s="26">
        <f t="shared" si="56"/>
        <v>7584623.549155569</v>
      </c>
      <c r="K210" s="190">
        <v>777940</v>
      </c>
      <c r="L210" s="184">
        <v>26769</v>
      </c>
      <c r="M210" s="32">
        <f t="shared" si="57"/>
        <v>8389332.549155569</v>
      </c>
      <c r="N210" s="184">
        <v>-38205.96966886148</v>
      </c>
      <c r="O210" s="32">
        <f t="shared" si="58"/>
        <v>8351126.579486707</v>
      </c>
      <c r="P210" s="184">
        <v>50468</v>
      </c>
      <c r="Q210" s="77">
        <f t="shared" si="59"/>
        <v>8401594.579486707</v>
      </c>
      <c r="R210" s="184">
        <v>282692</v>
      </c>
      <c r="S210" s="77">
        <f t="shared" si="60"/>
        <v>8684286.579486707</v>
      </c>
      <c r="T210" s="184">
        <v>55726</v>
      </c>
      <c r="U210" s="77">
        <f t="shared" si="61"/>
        <v>8740012.579486707</v>
      </c>
      <c r="V210" s="184">
        <v>86801</v>
      </c>
      <c r="W210" s="221">
        <f t="shared" si="62"/>
        <v>8826813.579486707</v>
      </c>
      <c r="X210" s="184">
        <v>1019694</v>
      </c>
      <c r="Y210" s="221">
        <f t="shared" si="63"/>
        <v>9846507.579486707</v>
      </c>
      <c r="Z210" s="184">
        <v>144651</v>
      </c>
      <c r="AA210" s="221">
        <f t="shared" si="64"/>
        <v>9991158.579486707</v>
      </c>
      <c r="AB210" s="184">
        <v>102246</v>
      </c>
      <c r="AC210" s="221">
        <f t="shared" si="68"/>
        <v>10093404.579486707</v>
      </c>
      <c r="AD210" s="184">
        <v>914964</v>
      </c>
      <c r="AE210" s="221">
        <f t="shared" si="68"/>
        <v>11008368.579486707</v>
      </c>
      <c r="AF210" s="184">
        <v>-12776</v>
      </c>
      <c r="AG210" s="221">
        <f t="shared" si="65"/>
        <v>10995592.579486707</v>
      </c>
      <c r="AH210" s="184">
        <v>5632</v>
      </c>
      <c r="AI210" s="221">
        <f t="shared" si="66"/>
        <v>11001224.579486707</v>
      </c>
      <c r="AJ210" s="184">
        <v>1750</v>
      </c>
      <c r="AK210" s="221">
        <f t="shared" si="67"/>
        <v>11002974.579486707</v>
      </c>
    </row>
    <row r="211" spans="1:37" ht="14.25">
      <c r="A211" s="176">
        <v>1880</v>
      </c>
      <c r="B211" s="10" t="s">
        <v>415</v>
      </c>
      <c r="C211" s="36">
        <v>130254</v>
      </c>
      <c r="D211" s="14">
        <f t="shared" si="53"/>
        <v>171221254.9964772</v>
      </c>
      <c r="E211" s="12">
        <v>15433973</v>
      </c>
      <c r="F211" s="26">
        <f t="shared" si="54"/>
        <v>186655227.9964772</v>
      </c>
      <c r="G211" s="48">
        <v>3875644</v>
      </c>
      <c r="H211" s="29">
        <f t="shared" si="55"/>
        <v>190530871.9964772</v>
      </c>
      <c r="I211" s="96">
        <v>2955109</v>
      </c>
      <c r="J211" s="26">
        <f t="shared" si="56"/>
        <v>193485980.9964772</v>
      </c>
      <c r="K211" s="190">
        <v>11402422</v>
      </c>
      <c r="L211" s="184">
        <v>-112687</v>
      </c>
      <c r="M211" s="32">
        <f t="shared" si="57"/>
        <v>204775715.9964772</v>
      </c>
      <c r="N211" s="184">
        <v>-2563570.582674861</v>
      </c>
      <c r="O211" s="32">
        <f t="shared" si="58"/>
        <v>202212145.41380233</v>
      </c>
      <c r="P211" s="184">
        <v>2126715</v>
      </c>
      <c r="Q211" s="77">
        <f t="shared" si="59"/>
        <v>204338860.41380233</v>
      </c>
      <c r="R211" s="184">
        <v>7168077</v>
      </c>
      <c r="S211" s="77">
        <f t="shared" si="60"/>
        <v>211506937.41380233</v>
      </c>
      <c r="T211" s="184">
        <v>6287812</v>
      </c>
      <c r="U211" s="77">
        <f t="shared" si="61"/>
        <v>217794749.41380233</v>
      </c>
      <c r="V211" s="184">
        <v>8768312</v>
      </c>
      <c r="W211" s="221">
        <f t="shared" si="62"/>
        <v>226563061.41380233</v>
      </c>
      <c r="X211" s="184">
        <v>11904859</v>
      </c>
      <c r="Y211" s="221">
        <f t="shared" si="63"/>
        <v>238467920.41380233</v>
      </c>
      <c r="Z211" s="184">
        <v>7011881</v>
      </c>
      <c r="AA211" s="221">
        <f t="shared" si="64"/>
        <v>245479801.41380233</v>
      </c>
      <c r="AB211" s="184">
        <v>9058890</v>
      </c>
      <c r="AC211" s="221">
        <f t="shared" si="68"/>
        <v>254538691.41380233</v>
      </c>
      <c r="AD211" s="184">
        <v>12263158</v>
      </c>
      <c r="AE211" s="221">
        <f t="shared" si="68"/>
        <v>266801849.41380233</v>
      </c>
      <c r="AF211" s="184">
        <v>12240593</v>
      </c>
      <c r="AG211" s="221">
        <f t="shared" si="65"/>
        <v>279042442.4138023</v>
      </c>
      <c r="AH211" s="184">
        <v>10345664</v>
      </c>
      <c r="AI211" s="221">
        <f t="shared" si="66"/>
        <v>289388106.4138023</v>
      </c>
      <c r="AJ211" s="184">
        <v>4299070</v>
      </c>
      <c r="AK211" s="221">
        <f t="shared" si="67"/>
        <v>293687176.4138023</v>
      </c>
    </row>
    <row r="212" spans="1:37" ht="14.25">
      <c r="A212" s="176">
        <v>1881</v>
      </c>
      <c r="B212" s="10" t="s">
        <v>417</v>
      </c>
      <c r="C212" s="36">
        <v>19768</v>
      </c>
      <c r="D212" s="14">
        <f t="shared" si="53"/>
        <v>25985395.986076135</v>
      </c>
      <c r="E212" s="12">
        <v>5062540</v>
      </c>
      <c r="F212" s="26">
        <f t="shared" si="54"/>
        <v>31047935.986076135</v>
      </c>
      <c r="G212" s="48">
        <v>890189</v>
      </c>
      <c r="H212" s="29">
        <f t="shared" si="55"/>
        <v>31938124.986076135</v>
      </c>
      <c r="I212" s="96">
        <v>525114</v>
      </c>
      <c r="J212" s="26">
        <f t="shared" si="56"/>
        <v>32463238.986076135</v>
      </c>
      <c r="K212" s="190">
        <v>1672307</v>
      </c>
      <c r="L212" s="184">
        <v>30642</v>
      </c>
      <c r="M212" s="32">
        <f t="shared" si="57"/>
        <v>34166187.98607613</v>
      </c>
      <c r="N212" s="184">
        <v>44943.09699267149</v>
      </c>
      <c r="O212" s="32">
        <f t="shared" si="58"/>
        <v>34211131.0830688</v>
      </c>
      <c r="P212" s="184">
        <v>102790</v>
      </c>
      <c r="Q212" s="77">
        <f t="shared" si="59"/>
        <v>34313921.0830688</v>
      </c>
      <c r="R212" s="184">
        <v>1270735</v>
      </c>
      <c r="S212" s="77">
        <f t="shared" si="60"/>
        <v>35584656.0830688</v>
      </c>
      <c r="T212" s="184">
        <v>844719</v>
      </c>
      <c r="U212" s="77">
        <f t="shared" si="61"/>
        <v>36429375.0830688</v>
      </c>
      <c r="V212" s="184">
        <v>1191423</v>
      </c>
      <c r="W212" s="221">
        <f t="shared" si="62"/>
        <v>37620798.0830688</v>
      </c>
      <c r="X212" s="184">
        <v>3712276</v>
      </c>
      <c r="Y212" s="221">
        <f t="shared" si="63"/>
        <v>41333074.0830688</v>
      </c>
      <c r="Z212" s="184">
        <v>1136091</v>
      </c>
      <c r="AA212" s="221">
        <f t="shared" si="64"/>
        <v>42469165.0830688</v>
      </c>
      <c r="AB212" s="184">
        <v>1637476</v>
      </c>
      <c r="AC212" s="221">
        <f t="shared" si="68"/>
        <v>44106641.0830688</v>
      </c>
      <c r="AD212" s="184">
        <v>2795051</v>
      </c>
      <c r="AE212" s="221">
        <f t="shared" si="68"/>
        <v>46901692.0830688</v>
      </c>
      <c r="AF212" s="184">
        <v>1689089</v>
      </c>
      <c r="AG212" s="221">
        <f t="shared" si="65"/>
        <v>48590781.0830688</v>
      </c>
      <c r="AH212" s="184">
        <v>1710078</v>
      </c>
      <c r="AI212" s="221">
        <f t="shared" si="66"/>
        <v>50300859.0830688</v>
      </c>
      <c r="AJ212" s="184">
        <v>686750</v>
      </c>
      <c r="AK212" s="221">
        <f t="shared" si="67"/>
        <v>50987609.0830688</v>
      </c>
    </row>
    <row r="213" spans="1:37" ht="14.25">
      <c r="A213" s="176">
        <v>1882</v>
      </c>
      <c r="B213" s="10" t="s">
        <v>419</v>
      </c>
      <c r="C213" s="36">
        <v>11404</v>
      </c>
      <c r="D213" s="14">
        <f t="shared" si="53"/>
        <v>14990765.673068203</v>
      </c>
      <c r="E213" s="12">
        <v>4234537</v>
      </c>
      <c r="F213" s="26">
        <f t="shared" si="54"/>
        <v>19225302.673068203</v>
      </c>
      <c r="G213" s="48">
        <v>729433</v>
      </c>
      <c r="H213" s="29">
        <f t="shared" si="55"/>
        <v>19954735.673068203</v>
      </c>
      <c r="I213" s="96">
        <v>1063058</v>
      </c>
      <c r="J213" s="26">
        <f t="shared" si="56"/>
        <v>21017793.673068203</v>
      </c>
      <c r="K213" s="190">
        <v>2106869</v>
      </c>
      <c r="L213" s="184">
        <v>61332</v>
      </c>
      <c r="M213" s="32">
        <f t="shared" si="57"/>
        <v>23185994.673068203</v>
      </c>
      <c r="N213" s="184">
        <v>2922.3254807963967</v>
      </c>
      <c r="O213" s="32">
        <f t="shared" si="58"/>
        <v>23188916.998549</v>
      </c>
      <c r="P213" s="184">
        <v>150557</v>
      </c>
      <c r="Q213" s="77">
        <f t="shared" si="59"/>
        <v>23339473.998549</v>
      </c>
      <c r="R213" s="184">
        <v>845755</v>
      </c>
      <c r="S213" s="77">
        <f t="shared" si="60"/>
        <v>24185228.998549</v>
      </c>
      <c r="T213" s="184">
        <v>380755</v>
      </c>
      <c r="U213" s="77">
        <f t="shared" si="61"/>
        <v>24565983.998549</v>
      </c>
      <c r="V213" s="184">
        <v>444619</v>
      </c>
      <c r="W213" s="221">
        <f t="shared" si="62"/>
        <v>25010602.998549</v>
      </c>
      <c r="X213" s="184">
        <v>2257355</v>
      </c>
      <c r="Y213" s="221">
        <f t="shared" si="63"/>
        <v>27267957.998549</v>
      </c>
      <c r="Z213" s="184">
        <v>557212</v>
      </c>
      <c r="AA213" s="221">
        <f t="shared" si="64"/>
        <v>27825169.998549</v>
      </c>
      <c r="AB213" s="184">
        <v>1193988</v>
      </c>
      <c r="AC213" s="221">
        <f t="shared" si="68"/>
        <v>29019157.998549</v>
      </c>
      <c r="AD213" s="184">
        <v>3819895</v>
      </c>
      <c r="AE213" s="221">
        <f t="shared" si="68"/>
        <v>32839052.998549</v>
      </c>
      <c r="AF213" s="184">
        <v>888597</v>
      </c>
      <c r="AG213" s="221">
        <f t="shared" si="65"/>
        <v>33727649.998549</v>
      </c>
      <c r="AH213" s="184">
        <v>605447</v>
      </c>
      <c r="AI213" s="221">
        <f t="shared" si="66"/>
        <v>34333096.998549</v>
      </c>
      <c r="AJ213" s="184">
        <v>236619</v>
      </c>
      <c r="AK213" s="221">
        <f t="shared" si="67"/>
        <v>34569715.998549</v>
      </c>
    </row>
    <row r="214" spans="1:37" ht="14.25">
      <c r="A214" s="176">
        <v>1883</v>
      </c>
      <c r="B214" s="10" t="s">
        <v>421</v>
      </c>
      <c r="C214" s="36">
        <v>29988</v>
      </c>
      <c r="D214" s="14">
        <f t="shared" si="53"/>
        <v>39419772.097857706</v>
      </c>
      <c r="E214" s="12">
        <v>4478155</v>
      </c>
      <c r="F214" s="26">
        <f t="shared" si="54"/>
        <v>43897927.097857706</v>
      </c>
      <c r="G214" s="48">
        <v>543914</v>
      </c>
      <c r="H214" s="29">
        <f t="shared" si="55"/>
        <v>44441841.097857706</v>
      </c>
      <c r="I214" s="96">
        <v>239613</v>
      </c>
      <c r="J214" s="26">
        <f t="shared" si="56"/>
        <v>44681454.097857706</v>
      </c>
      <c r="K214" s="190">
        <v>2707918</v>
      </c>
      <c r="L214" s="184">
        <v>-9553</v>
      </c>
      <c r="M214" s="32">
        <f t="shared" si="57"/>
        <v>47379819.097857706</v>
      </c>
      <c r="N214" s="184">
        <v>-1174568.0143354833</v>
      </c>
      <c r="O214" s="32">
        <f t="shared" si="58"/>
        <v>46205251.08352222</v>
      </c>
      <c r="P214" s="184">
        <v>119610</v>
      </c>
      <c r="Q214" s="77">
        <f t="shared" si="59"/>
        <v>46324861.08352222</v>
      </c>
      <c r="R214" s="184">
        <v>-591312</v>
      </c>
      <c r="S214" s="77">
        <f t="shared" si="60"/>
        <v>45733549.08352222</v>
      </c>
      <c r="T214" s="184">
        <v>937353</v>
      </c>
      <c r="U214" s="77">
        <f t="shared" si="61"/>
        <v>46670902.08352222</v>
      </c>
      <c r="V214" s="184">
        <v>517672</v>
      </c>
      <c r="W214" s="221">
        <f t="shared" si="62"/>
        <v>47188574.08352222</v>
      </c>
      <c r="X214" s="184">
        <v>10289582</v>
      </c>
      <c r="Y214" s="221">
        <f t="shared" si="63"/>
        <v>57478156.08352222</v>
      </c>
      <c r="Z214" s="184">
        <v>2210914</v>
      </c>
      <c r="AA214" s="221">
        <f t="shared" si="64"/>
        <v>59689070.08352222</v>
      </c>
      <c r="AB214" s="184">
        <v>862510</v>
      </c>
      <c r="AC214" s="221">
        <f t="shared" si="68"/>
        <v>60551580.08352222</v>
      </c>
      <c r="AD214" s="184">
        <v>4844988</v>
      </c>
      <c r="AE214" s="221">
        <f t="shared" si="68"/>
        <v>65396568.08352222</v>
      </c>
      <c r="AF214" s="184">
        <v>2465798</v>
      </c>
      <c r="AG214" s="221">
        <f t="shared" si="65"/>
        <v>67862366.08352223</v>
      </c>
      <c r="AH214" s="184">
        <v>1068369</v>
      </c>
      <c r="AI214" s="221">
        <f t="shared" si="66"/>
        <v>68930735.08352223</v>
      </c>
      <c r="AJ214" s="184">
        <v>397691</v>
      </c>
      <c r="AK214" s="221">
        <f t="shared" si="67"/>
        <v>69328426.08352223</v>
      </c>
    </row>
    <row r="215" spans="1:37" ht="14.25">
      <c r="A215" s="176">
        <v>1884</v>
      </c>
      <c r="B215" s="10" t="s">
        <v>423</v>
      </c>
      <c r="C215" s="36">
        <v>10454</v>
      </c>
      <c r="D215" s="14">
        <f t="shared" si="53"/>
        <v>13741973.37304937</v>
      </c>
      <c r="E215" s="12">
        <v>2455663</v>
      </c>
      <c r="F215" s="26">
        <f t="shared" si="54"/>
        <v>16197636.37304937</v>
      </c>
      <c r="G215" s="48">
        <v>526760</v>
      </c>
      <c r="H215" s="29">
        <f t="shared" si="55"/>
        <v>16724396.37304937</v>
      </c>
      <c r="I215" s="96">
        <v>-37483</v>
      </c>
      <c r="J215" s="26">
        <f t="shared" si="56"/>
        <v>16686913.37304937</v>
      </c>
      <c r="K215" s="190">
        <v>1545638</v>
      </c>
      <c r="L215" s="184">
        <v>23391</v>
      </c>
      <c r="M215" s="32">
        <f t="shared" si="57"/>
        <v>18255942.37304937</v>
      </c>
      <c r="N215" s="184">
        <v>82179.9023655057</v>
      </c>
      <c r="O215" s="32">
        <f t="shared" si="58"/>
        <v>18338122.275414877</v>
      </c>
      <c r="P215" s="184">
        <v>147676</v>
      </c>
      <c r="Q215" s="77">
        <f t="shared" si="59"/>
        <v>18485798.275414877</v>
      </c>
      <c r="R215" s="184">
        <v>1305178</v>
      </c>
      <c r="S215" s="77">
        <f t="shared" si="60"/>
        <v>19790976.275414877</v>
      </c>
      <c r="T215" s="184">
        <v>344166</v>
      </c>
      <c r="U215" s="77">
        <f t="shared" si="61"/>
        <v>20135142.275414877</v>
      </c>
      <c r="V215" s="184">
        <v>534319</v>
      </c>
      <c r="W215" s="221">
        <f t="shared" si="62"/>
        <v>20669461.275414877</v>
      </c>
      <c r="X215" s="184">
        <v>2585191</v>
      </c>
      <c r="Y215" s="221">
        <f t="shared" si="63"/>
        <v>23254652.275414877</v>
      </c>
      <c r="Z215" s="184">
        <v>398801</v>
      </c>
      <c r="AA215" s="221">
        <f t="shared" si="64"/>
        <v>23653453.275414877</v>
      </c>
      <c r="AB215" s="184">
        <v>776194</v>
      </c>
      <c r="AC215" s="221">
        <f t="shared" si="68"/>
        <v>24429647.275414877</v>
      </c>
      <c r="AD215" s="184">
        <v>3184638</v>
      </c>
      <c r="AE215" s="221">
        <f t="shared" si="68"/>
        <v>27614285.275414877</v>
      </c>
      <c r="AF215" s="184">
        <v>682964</v>
      </c>
      <c r="AG215" s="221">
        <f t="shared" si="65"/>
        <v>28297249.275414877</v>
      </c>
      <c r="AH215" s="184">
        <v>487974</v>
      </c>
      <c r="AI215" s="221">
        <f t="shared" si="66"/>
        <v>28785223.275414877</v>
      </c>
      <c r="AJ215" s="184">
        <v>187639</v>
      </c>
      <c r="AK215" s="221">
        <f t="shared" si="67"/>
        <v>28972862.275414877</v>
      </c>
    </row>
    <row r="216" spans="1:37" ht="14.25">
      <c r="A216" s="176">
        <v>1885</v>
      </c>
      <c r="B216" s="10" t="s">
        <v>425</v>
      </c>
      <c r="C216" s="36">
        <v>23075</v>
      </c>
      <c r="D216" s="14">
        <f t="shared" si="53"/>
        <v>30332507.708352227</v>
      </c>
      <c r="E216" s="12">
        <v>4624730</v>
      </c>
      <c r="F216" s="26">
        <f t="shared" si="54"/>
        <v>34957237.70835222</v>
      </c>
      <c r="G216" s="48">
        <v>995321</v>
      </c>
      <c r="H216" s="29">
        <f t="shared" si="55"/>
        <v>35952558.70835222</v>
      </c>
      <c r="I216" s="96">
        <v>801097</v>
      </c>
      <c r="J216" s="26">
        <f t="shared" si="56"/>
        <v>36753655.70835222</v>
      </c>
      <c r="K216" s="190">
        <v>2586603</v>
      </c>
      <c r="L216" s="184">
        <v>49733</v>
      </c>
      <c r="M216" s="32">
        <f t="shared" si="57"/>
        <v>39389991.70835222</v>
      </c>
      <c r="N216" s="184">
        <v>-254288.03854179382</v>
      </c>
      <c r="O216" s="32">
        <f t="shared" si="58"/>
        <v>39135703.66981043</v>
      </c>
      <c r="P216" s="184">
        <v>-240336</v>
      </c>
      <c r="Q216" s="77">
        <f t="shared" si="59"/>
        <v>38895367.66981043</v>
      </c>
      <c r="R216" s="184">
        <v>2279725</v>
      </c>
      <c r="S216" s="77">
        <f t="shared" si="60"/>
        <v>41175092.66981043</v>
      </c>
      <c r="T216" s="184">
        <v>617668</v>
      </c>
      <c r="U216" s="77">
        <f t="shared" si="61"/>
        <v>41792760.66981043</v>
      </c>
      <c r="V216" s="184">
        <v>1495159</v>
      </c>
      <c r="W216" s="221">
        <f t="shared" si="62"/>
        <v>43287919.66981043</v>
      </c>
      <c r="X216" s="184">
        <v>5675461</v>
      </c>
      <c r="Y216" s="221">
        <f t="shared" si="63"/>
        <v>48963380.66981043</v>
      </c>
      <c r="Z216" s="184">
        <v>1039707</v>
      </c>
      <c r="AA216" s="221">
        <f t="shared" si="64"/>
        <v>50003087.66981043</v>
      </c>
      <c r="AB216" s="184">
        <v>2305374</v>
      </c>
      <c r="AC216" s="221">
        <f t="shared" si="68"/>
        <v>52308461.66981043</v>
      </c>
      <c r="AD216" s="184">
        <v>5308109</v>
      </c>
      <c r="AE216" s="221">
        <f t="shared" si="68"/>
        <v>57616570.66981043</v>
      </c>
      <c r="AF216" s="184">
        <v>879917</v>
      </c>
      <c r="AG216" s="221">
        <f t="shared" si="65"/>
        <v>58496487.66981043</v>
      </c>
      <c r="AH216" s="184">
        <v>687183</v>
      </c>
      <c r="AI216" s="221">
        <f t="shared" si="66"/>
        <v>59183670.66981043</v>
      </c>
      <c r="AJ216" s="184">
        <v>262172</v>
      </c>
      <c r="AK216" s="221">
        <f t="shared" si="67"/>
        <v>59445842.66981043</v>
      </c>
    </row>
    <row r="217" spans="1:37" ht="14.25">
      <c r="A217" s="176">
        <v>1904</v>
      </c>
      <c r="B217" s="10" t="s">
        <v>427</v>
      </c>
      <c r="C217" s="36">
        <v>4709</v>
      </c>
      <c r="D217" s="14">
        <f t="shared" si="53"/>
        <v>6190066.253461783</v>
      </c>
      <c r="E217" s="12">
        <v>745986</v>
      </c>
      <c r="F217" s="26">
        <f t="shared" si="54"/>
        <v>6936052.253461783</v>
      </c>
      <c r="G217" s="48">
        <v>359810</v>
      </c>
      <c r="H217" s="29">
        <f t="shared" si="55"/>
        <v>7295862.253461783</v>
      </c>
      <c r="I217" s="96">
        <v>110868</v>
      </c>
      <c r="J217" s="26">
        <f t="shared" si="56"/>
        <v>7406730.253461783</v>
      </c>
      <c r="K217" s="190">
        <v>728103</v>
      </c>
      <c r="L217" s="184">
        <v>11249</v>
      </c>
      <c r="M217" s="32">
        <f t="shared" si="57"/>
        <v>8146082.253461783</v>
      </c>
      <c r="N217" s="184">
        <v>27945.322578839026</v>
      </c>
      <c r="O217" s="32">
        <f t="shared" si="58"/>
        <v>8174027.576040622</v>
      </c>
      <c r="P217" s="184">
        <v>-34990</v>
      </c>
      <c r="Q217" s="77">
        <f t="shared" si="59"/>
        <v>8139037.576040622</v>
      </c>
      <c r="R217" s="184">
        <v>488360</v>
      </c>
      <c r="S217" s="77">
        <f t="shared" si="60"/>
        <v>8627397.576040622</v>
      </c>
      <c r="T217" s="184">
        <v>98847</v>
      </c>
      <c r="U217" s="77">
        <f t="shared" si="61"/>
        <v>8726244.576040622</v>
      </c>
      <c r="V217" s="184">
        <v>150343</v>
      </c>
      <c r="W217" s="221">
        <f t="shared" si="62"/>
        <v>8876587.576040622</v>
      </c>
      <c r="X217" s="184">
        <v>1342126</v>
      </c>
      <c r="Y217" s="221">
        <f t="shared" si="63"/>
        <v>10218713.576040622</v>
      </c>
      <c r="Z217" s="184">
        <v>92809</v>
      </c>
      <c r="AA217" s="221">
        <f t="shared" si="64"/>
        <v>10311522.576040622</v>
      </c>
      <c r="AB217" s="184">
        <v>308710</v>
      </c>
      <c r="AC217" s="221">
        <f t="shared" si="68"/>
        <v>10620232.576040622</v>
      </c>
      <c r="AD217" s="184">
        <v>1698064</v>
      </c>
      <c r="AE217" s="221">
        <f t="shared" si="68"/>
        <v>12318296.576040622</v>
      </c>
      <c r="AF217" s="184">
        <v>180624</v>
      </c>
      <c r="AG217" s="221">
        <f t="shared" si="65"/>
        <v>12498920.576040622</v>
      </c>
      <c r="AH217" s="184">
        <v>39649</v>
      </c>
      <c r="AI217" s="221">
        <f t="shared" si="66"/>
        <v>12538569.576040622</v>
      </c>
      <c r="AJ217" s="184">
        <v>14098</v>
      </c>
      <c r="AK217" s="221">
        <f t="shared" si="67"/>
        <v>12552667.576040622</v>
      </c>
    </row>
    <row r="218" spans="1:37" ht="14.25">
      <c r="A218" s="176">
        <v>1907</v>
      </c>
      <c r="B218" s="10" t="s">
        <v>429</v>
      </c>
      <c r="C218" s="36">
        <v>10098</v>
      </c>
      <c r="D218" s="14">
        <f t="shared" si="53"/>
        <v>13274004.890094941</v>
      </c>
      <c r="E218" s="12">
        <v>3202291</v>
      </c>
      <c r="F218" s="26">
        <f t="shared" si="54"/>
        <v>16476295.890094941</v>
      </c>
      <c r="G218" s="48">
        <v>425070</v>
      </c>
      <c r="H218" s="29">
        <f t="shared" si="55"/>
        <v>16901365.890094943</v>
      </c>
      <c r="I218" s="96">
        <v>107264</v>
      </c>
      <c r="J218" s="26">
        <f t="shared" si="56"/>
        <v>17008629.890094943</v>
      </c>
      <c r="K218" s="190">
        <v>917714</v>
      </c>
      <c r="L218" s="184">
        <v>16498</v>
      </c>
      <c r="M218" s="32">
        <f t="shared" si="57"/>
        <v>17942841.890094943</v>
      </c>
      <c r="N218" s="184">
        <v>50442.821703359485</v>
      </c>
      <c r="O218" s="32">
        <f t="shared" si="58"/>
        <v>17993284.711798303</v>
      </c>
      <c r="P218" s="184">
        <v>-8121</v>
      </c>
      <c r="Q218" s="77">
        <f t="shared" si="59"/>
        <v>17985163.711798303</v>
      </c>
      <c r="R218" s="184">
        <v>-1020650</v>
      </c>
      <c r="S218" s="77">
        <f t="shared" si="60"/>
        <v>16964513.711798303</v>
      </c>
      <c r="T218" s="184">
        <v>138115</v>
      </c>
      <c r="U218" s="77">
        <f t="shared" si="61"/>
        <v>17102628.711798303</v>
      </c>
      <c r="V218" s="184">
        <v>81188</v>
      </c>
      <c r="W218" s="221">
        <f t="shared" si="62"/>
        <v>17183816.711798303</v>
      </c>
      <c r="X218" s="184">
        <v>3650040</v>
      </c>
      <c r="Y218" s="221">
        <f t="shared" si="63"/>
        <v>20833856.711798303</v>
      </c>
      <c r="Z218" s="184">
        <v>213420</v>
      </c>
      <c r="AA218" s="221">
        <f t="shared" si="64"/>
        <v>21047276.711798303</v>
      </c>
      <c r="AB218" s="184">
        <v>303065</v>
      </c>
      <c r="AC218" s="221">
        <f t="shared" si="68"/>
        <v>21350341.711798303</v>
      </c>
      <c r="AD218" s="184">
        <v>2591706</v>
      </c>
      <c r="AE218" s="221">
        <f t="shared" si="68"/>
        <v>23942047.711798303</v>
      </c>
      <c r="AF218" s="184">
        <v>854510</v>
      </c>
      <c r="AG218" s="221">
        <f t="shared" si="65"/>
        <v>24796557.711798303</v>
      </c>
      <c r="AH218" s="184">
        <v>480225</v>
      </c>
      <c r="AI218" s="221">
        <f t="shared" si="66"/>
        <v>25276782.711798303</v>
      </c>
      <c r="AJ218" s="184">
        <v>183257</v>
      </c>
      <c r="AK218" s="221">
        <f t="shared" si="67"/>
        <v>25460039.711798303</v>
      </c>
    </row>
    <row r="219" spans="1:37" ht="14.25">
      <c r="A219" s="176">
        <v>1960</v>
      </c>
      <c r="B219" s="10" t="s">
        <v>431</v>
      </c>
      <c r="C219" s="36">
        <v>8238</v>
      </c>
      <c r="D219" s="14">
        <f t="shared" si="53"/>
        <v>10829001.018479118</v>
      </c>
      <c r="E219" s="12">
        <v>1961329</v>
      </c>
      <c r="F219" s="26">
        <f t="shared" si="54"/>
        <v>12790330.018479118</v>
      </c>
      <c r="G219" s="48">
        <v>250675</v>
      </c>
      <c r="H219" s="29">
        <f t="shared" si="55"/>
        <v>13041005.018479118</v>
      </c>
      <c r="I219" s="96">
        <v>288621</v>
      </c>
      <c r="J219" s="26">
        <f t="shared" si="56"/>
        <v>13329626.018479118</v>
      </c>
      <c r="K219" s="190">
        <v>340848</v>
      </c>
      <c r="L219" s="184">
        <v>23512</v>
      </c>
      <c r="M219" s="32">
        <f t="shared" si="57"/>
        <v>13693986.018479118</v>
      </c>
      <c r="N219" s="184">
        <v>-71373.54355394468</v>
      </c>
      <c r="O219" s="32">
        <f t="shared" si="58"/>
        <v>13622612.474925173</v>
      </c>
      <c r="P219" s="184">
        <v>-155374</v>
      </c>
      <c r="Q219" s="77">
        <f t="shared" si="59"/>
        <v>13467238.474925173</v>
      </c>
      <c r="R219" s="184">
        <v>128876</v>
      </c>
      <c r="S219" s="77">
        <f t="shared" si="60"/>
        <v>13596114.474925173</v>
      </c>
      <c r="T219" s="184">
        <v>178360</v>
      </c>
      <c r="U219" s="77">
        <f t="shared" si="61"/>
        <v>13774474.474925173</v>
      </c>
      <c r="V219" s="184">
        <v>275633</v>
      </c>
      <c r="W219" s="221">
        <f t="shared" si="62"/>
        <v>14050107.474925173</v>
      </c>
      <c r="X219" s="184">
        <v>2692040</v>
      </c>
      <c r="Y219" s="221">
        <f t="shared" si="63"/>
        <v>16742147.474925173</v>
      </c>
      <c r="Z219" s="184">
        <v>277918</v>
      </c>
      <c r="AA219" s="221">
        <f t="shared" si="64"/>
        <v>17020065.474925175</v>
      </c>
      <c r="AB219" s="184">
        <v>396385</v>
      </c>
      <c r="AC219" s="221">
        <f t="shared" si="68"/>
        <v>17416450.474925175</v>
      </c>
      <c r="AD219" s="184">
        <v>2660982</v>
      </c>
      <c r="AE219" s="221">
        <f t="shared" si="68"/>
        <v>20077432.474925175</v>
      </c>
      <c r="AF219" s="184">
        <v>825288</v>
      </c>
      <c r="AG219" s="221">
        <f t="shared" si="65"/>
        <v>20902720.474925175</v>
      </c>
      <c r="AH219" s="184">
        <v>527936</v>
      </c>
      <c r="AI219" s="221">
        <f t="shared" si="66"/>
        <v>21430656.474925175</v>
      </c>
      <c r="AJ219" s="184">
        <v>205236</v>
      </c>
      <c r="AK219" s="221">
        <f t="shared" si="67"/>
        <v>21635892.474925175</v>
      </c>
    </row>
    <row r="220" spans="1:37" ht="14.25">
      <c r="A220" s="176">
        <v>1961</v>
      </c>
      <c r="B220" s="10" t="s">
        <v>433</v>
      </c>
      <c r="C220" s="36">
        <v>15059</v>
      </c>
      <c r="D220" s="14">
        <f t="shared" si="53"/>
        <v>19795329.732614353</v>
      </c>
      <c r="E220" s="12">
        <v>3795179</v>
      </c>
      <c r="F220" s="26">
        <f t="shared" si="54"/>
        <v>23590508.732614353</v>
      </c>
      <c r="G220" s="48">
        <v>1038139</v>
      </c>
      <c r="H220" s="29">
        <f t="shared" si="55"/>
        <v>24628647.732614353</v>
      </c>
      <c r="I220" s="96">
        <v>276357</v>
      </c>
      <c r="J220" s="26">
        <f t="shared" si="56"/>
        <v>24905004.732614353</v>
      </c>
      <c r="K220" s="190">
        <v>439560</v>
      </c>
      <c r="L220" s="184">
        <v>62357</v>
      </c>
      <c r="M220" s="32">
        <f t="shared" si="57"/>
        <v>25406921.732614353</v>
      </c>
      <c r="N220" s="184">
        <v>504461.77441383153</v>
      </c>
      <c r="O220" s="32">
        <f t="shared" si="58"/>
        <v>25911383.507028185</v>
      </c>
      <c r="P220" s="184">
        <v>-13916</v>
      </c>
      <c r="Q220" s="77">
        <f t="shared" si="59"/>
        <v>25897467.507028185</v>
      </c>
      <c r="R220" s="184">
        <v>-424506</v>
      </c>
      <c r="S220" s="77">
        <f t="shared" si="60"/>
        <v>25472961.507028185</v>
      </c>
      <c r="T220" s="184">
        <v>329388</v>
      </c>
      <c r="U220" s="77">
        <f t="shared" si="61"/>
        <v>25802349.507028185</v>
      </c>
      <c r="V220" s="184">
        <v>671357</v>
      </c>
      <c r="W220" s="221">
        <f t="shared" si="62"/>
        <v>26473706.507028185</v>
      </c>
      <c r="X220" s="184">
        <v>3860487</v>
      </c>
      <c r="Y220" s="221">
        <f t="shared" si="63"/>
        <v>30334193.507028185</v>
      </c>
      <c r="Z220" s="184">
        <v>576094</v>
      </c>
      <c r="AA220" s="221">
        <f t="shared" si="64"/>
        <v>30910287.507028185</v>
      </c>
      <c r="AB220" s="184">
        <v>807559</v>
      </c>
      <c r="AC220" s="221">
        <f t="shared" si="68"/>
        <v>31717846.507028185</v>
      </c>
      <c r="AD220" s="184">
        <v>2470710</v>
      </c>
      <c r="AE220" s="221">
        <f t="shared" si="68"/>
        <v>34188556.507028185</v>
      </c>
      <c r="AF220" s="184">
        <v>1928544</v>
      </c>
      <c r="AG220" s="221">
        <f t="shared" si="65"/>
        <v>36117100.507028185</v>
      </c>
      <c r="AH220" s="184">
        <v>1161352</v>
      </c>
      <c r="AI220" s="221">
        <f t="shared" si="66"/>
        <v>37278452.507028185</v>
      </c>
      <c r="AJ220" s="184">
        <v>462867</v>
      </c>
      <c r="AK220" s="221">
        <f t="shared" si="67"/>
        <v>37741319.507028185</v>
      </c>
    </row>
    <row r="221" spans="1:37" ht="14.25">
      <c r="A221" s="176">
        <v>1962</v>
      </c>
      <c r="B221" s="10" t="s">
        <v>435</v>
      </c>
      <c r="C221" s="36">
        <v>5790</v>
      </c>
      <c r="D221" s="14">
        <f t="shared" si="53"/>
        <v>7611060.439062162</v>
      </c>
      <c r="E221" s="12">
        <v>856101</v>
      </c>
      <c r="F221" s="26">
        <f t="shared" si="54"/>
        <v>8467161.439062163</v>
      </c>
      <c r="G221" s="48">
        <v>23740</v>
      </c>
      <c r="H221" s="29">
        <f t="shared" si="55"/>
        <v>8490901.439062163</v>
      </c>
      <c r="I221" s="96">
        <v>-22171</v>
      </c>
      <c r="J221" s="26">
        <f t="shared" si="56"/>
        <v>8468730.439062163</v>
      </c>
      <c r="K221" s="190">
        <v>-117736</v>
      </c>
      <c r="L221" s="184">
        <v>32892</v>
      </c>
      <c r="M221" s="32">
        <f t="shared" si="57"/>
        <v>8383886.439062163</v>
      </c>
      <c r="N221" s="184">
        <v>72181.62088160403</v>
      </c>
      <c r="O221" s="32">
        <f t="shared" si="58"/>
        <v>8456068.059943767</v>
      </c>
      <c r="P221" s="184">
        <v>-120145</v>
      </c>
      <c r="Q221" s="77">
        <f t="shared" si="59"/>
        <v>8335923.059943767</v>
      </c>
      <c r="R221" s="184">
        <v>275635</v>
      </c>
      <c r="S221" s="77">
        <f t="shared" si="60"/>
        <v>8611558.059943767</v>
      </c>
      <c r="T221" s="184">
        <v>131695</v>
      </c>
      <c r="U221" s="77">
        <f t="shared" si="61"/>
        <v>8743253.059943767</v>
      </c>
      <c r="V221" s="184">
        <v>72832</v>
      </c>
      <c r="W221" s="221">
        <f t="shared" si="62"/>
        <v>8816085.059943767</v>
      </c>
      <c r="X221" s="184">
        <v>862145</v>
      </c>
      <c r="Y221" s="221">
        <f t="shared" si="63"/>
        <v>9678230.059943767</v>
      </c>
      <c r="Z221" s="184">
        <v>93801</v>
      </c>
      <c r="AA221" s="221">
        <f t="shared" si="64"/>
        <v>9772031.059943767</v>
      </c>
      <c r="AB221" s="184">
        <v>180517</v>
      </c>
      <c r="AC221" s="221">
        <f t="shared" si="68"/>
        <v>9952548.059943767</v>
      </c>
      <c r="AD221" s="184">
        <v>2289149</v>
      </c>
      <c r="AE221" s="221">
        <f t="shared" si="68"/>
        <v>12241697.059943767</v>
      </c>
      <c r="AF221" s="184">
        <v>270395</v>
      </c>
      <c r="AG221" s="221">
        <f t="shared" si="65"/>
        <v>12512092.059943767</v>
      </c>
      <c r="AH221" s="184">
        <v>25066</v>
      </c>
      <c r="AI221" s="221">
        <f t="shared" si="66"/>
        <v>12537158.059943767</v>
      </c>
      <c r="AJ221" s="184">
        <v>9225</v>
      </c>
      <c r="AK221" s="221">
        <f t="shared" si="67"/>
        <v>12546383.059943767</v>
      </c>
    </row>
    <row r="222" spans="1:37" ht="14.25">
      <c r="A222" s="176">
        <v>1980</v>
      </c>
      <c r="B222" s="10" t="s">
        <v>437</v>
      </c>
      <c r="C222" s="36">
        <v>133680</v>
      </c>
      <c r="D222" s="14">
        <f t="shared" si="53"/>
        <v>175724794.38580826</v>
      </c>
      <c r="E222" s="12">
        <v>15773089</v>
      </c>
      <c r="F222" s="26">
        <f t="shared" si="54"/>
        <v>191497883.38580826</v>
      </c>
      <c r="G222" s="48">
        <v>2487969</v>
      </c>
      <c r="H222" s="29">
        <f t="shared" si="55"/>
        <v>193985852.38580826</v>
      </c>
      <c r="I222" s="96">
        <v>4010798</v>
      </c>
      <c r="J222" s="26">
        <f t="shared" si="56"/>
        <v>197996650.38580826</v>
      </c>
      <c r="K222" s="190">
        <v>12290193</v>
      </c>
      <c r="L222" s="184">
        <v>26820</v>
      </c>
      <c r="M222" s="32">
        <f t="shared" si="57"/>
        <v>210313663.38580826</v>
      </c>
      <c r="N222" s="184">
        <v>-2384581.587313831</v>
      </c>
      <c r="O222" s="32">
        <f t="shared" si="58"/>
        <v>207929081.79849443</v>
      </c>
      <c r="P222" s="184">
        <v>2158739</v>
      </c>
      <c r="Q222" s="77">
        <f t="shared" si="59"/>
        <v>210087820.79849443</v>
      </c>
      <c r="R222" s="184">
        <v>4908036</v>
      </c>
      <c r="S222" s="77">
        <f t="shared" si="60"/>
        <v>214995856.79849443</v>
      </c>
      <c r="T222" s="184">
        <v>6776677</v>
      </c>
      <c r="U222" s="77">
        <f t="shared" si="61"/>
        <v>221772533.79849443</v>
      </c>
      <c r="V222" s="184">
        <v>8632361</v>
      </c>
      <c r="W222" s="221">
        <f t="shared" si="62"/>
        <v>230404894.79849443</v>
      </c>
      <c r="X222" s="184">
        <v>8753313</v>
      </c>
      <c r="Y222" s="221">
        <f t="shared" si="63"/>
        <v>239158207.79849443</v>
      </c>
      <c r="Z222" s="184">
        <v>7386706</v>
      </c>
      <c r="AA222" s="221">
        <f t="shared" si="64"/>
        <v>246544913.79849443</v>
      </c>
      <c r="AB222" s="184">
        <v>8729818</v>
      </c>
      <c r="AC222" s="221">
        <f t="shared" si="68"/>
        <v>255274731.79849443</v>
      </c>
      <c r="AD222" s="184">
        <v>8488580</v>
      </c>
      <c r="AE222" s="221">
        <f t="shared" si="68"/>
        <v>263763311.79849443</v>
      </c>
      <c r="AF222" s="184">
        <v>13149454</v>
      </c>
      <c r="AG222" s="221">
        <f t="shared" si="65"/>
        <v>276912765.79849446</v>
      </c>
      <c r="AH222" s="184">
        <v>11917122</v>
      </c>
      <c r="AI222" s="221">
        <f t="shared" si="66"/>
        <v>288829887.79849446</v>
      </c>
      <c r="AJ222" s="184">
        <v>4970301</v>
      </c>
      <c r="AK222" s="221">
        <f t="shared" si="67"/>
        <v>293800188.79849446</v>
      </c>
    </row>
    <row r="223" spans="1:37" ht="14.25">
      <c r="A223" s="176">
        <v>1981</v>
      </c>
      <c r="B223" s="10" t="s">
        <v>439</v>
      </c>
      <c r="C223" s="36">
        <v>21402</v>
      </c>
      <c r="D223" s="14">
        <f t="shared" si="53"/>
        <v>28133318.74210853</v>
      </c>
      <c r="E223" s="12">
        <v>5621285</v>
      </c>
      <c r="F223" s="26">
        <f t="shared" si="54"/>
        <v>33754603.74210853</v>
      </c>
      <c r="G223" s="48">
        <v>1205698</v>
      </c>
      <c r="H223" s="29">
        <f t="shared" si="55"/>
        <v>34960301.74210853</v>
      </c>
      <c r="I223" s="96">
        <v>779864</v>
      </c>
      <c r="J223" s="26">
        <f t="shared" si="56"/>
        <v>35740165.74210853</v>
      </c>
      <c r="K223" s="190">
        <v>1466087</v>
      </c>
      <c r="L223" s="184">
        <v>75153</v>
      </c>
      <c r="M223" s="32">
        <f t="shared" si="57"/>
        <v>37281405.74210853</v>
      </c>
      <c r="N223" s="184">
        <v>-699545.0552490354</v>
      </c>
      <c r="O223" s="32">
        <f t="shared" si="58"/>
        <v>36581860.686859496</v>
      </c>
      <c r="P223" s="184">
        <v>-563724</v>
      </c>
      <c r="Q223" s="77">
        <f t="shared" si="59"/>
        <v>36018136.686859496</v>
      </c>
      <c r="R223" s="184">
        <v>1491064</v>
      </c>
      <c r="S223" s="77">
        <f t="shared" si="60"/>
        <v>37509200.686859496</v>
      </c>
      <c r="T223" s="184">
        <v>460903</v>
      </c>
      <c r="U223" s="77">
        <f t="shared" si="61"/>
        <v>37970103.686859496</v>
      </c>
      <c r="V223" s="184">
        <v>1382362</v>
      </c>
      <c r="W223" s="221">
        <f t="shared" si="62"/>
        <v>39352465.686859496</v>
      </c>
      <c r="X223" s="184">
        <v>4300347</v>
      </c>
      <c r="Y223" s="221">
        <f t="shared" si="63"/>
        <v>43652812.686859496</v>
      </c>
      <c r="Z223" s="184">
        <v>853091</v>
      </c>
      <c r="AA223" s="221">
        <f t="shared" si="64"/>
        <v>44505903.686859496</v>
      </c>
      <c r="AB223" s="184">
        <v>2562316</v>
      </c>
      <c r="AC223" s="221">
        <f t="shared" si="68"/>
        <v>47068219.686859496</v>
      </c>
      <c r="AD223" s="184">
        <v>4287076</v>
      </c>
      <c r="AE223" s="221">
        <f t="shared" si="68"/>
        <v>51355295.686859496</v>
      </c>
      <c r="AF223" s="184">
        <v>2723401</v>
      </c>
      <c r="AG223" s="221">
        <f t="shared" si="65"/>
        <v>54078696.686859496</v>
      </c>
      <c r="AH223" s="184">
        <v>1396447</v>
      </c>
      <c r="AI223" s="221">
        <f t="shared" si="66"/>
        <v>55475143.686859496</v>
      </c>
      <c r="AJ223" s="184">
        <v>559782</v>
      </c>
      <c r="AK223" s="221">
        <f t="shared" si="67"/>
        <v>56034925.686859496</v>
      </c>
    </row>
    <row r="224" spans="1:37" ht="14.25">
      <c r="A224" s="176">
        <v>1982</v>
      </c>
      <c r="B224" s="10" t="s">
        <v>441</v>
      </c>
      <c r="C224" s="36">
        <v>12173</v>
      </c>
      <c r="D224" s="14">
        <f t="shared" si="53"/>
        <v>16001630.176978186</v>
      </c>
      <c r="E224" s="12">
        <v>2286598</v>
      </c>
      <c r="F224" s="26">
        <f t="shared" si="54"/>
        <v>18288228.176978186</v>
      </c>
      <c r="G224" s="48">
        <v>475617</v>
      </c>
      <c r="H224" s="29">
        <f t="shared" si="55"/>
        <v>18763845.176978186</v>
      </c>
      <c r="I224" s="96">
        <v>98581</v>
      </c>
      <c r="J224" s="26">
        <f t="shared" si="56"/>
        <v>18862426.176978186</v>
      </c>
      <c r="K224" s="190">
        <v>589839</v>
      </c>
      <c r="L224" s="184">
        <v>63564</v>
      </c>
      <c r="M224" s="32">
        <f t="shared" si="57"/>
        <v>19515829.176978186</v>
      </c>
      <c r="N224" s="184">
        <v>583395.2721920162</v>
      </c>
      <c r="O224" s="32">
        <f t="shared" si="58"/>
        <v>20099224.449170202</v>
      </c>
      <c r="P224" s="184">
        <v>-43383</v>
      </c>
      <c r="Q224" s="77">
        <f t="shared" si="59"/>
        <v>20055841.449170202</v>
      </c>
      <c r="R224" s="184">
        <v>-104395</v>
      </c>
      <c r="S224" s="77">
        <f t="shared" si="60"/>
        <v>19951446.449170202</v>
      </c>
      <c r="T224" s="184">
        <v>301063</v>
      </c>
      <c r="U224" s="77">
        <f t="shared" si="61"/>
        <v>20252509.449170202</v>
      </c>
      <c r="V224" s="184">
        <v>96646</v>
      </c>
      <c r="W224" s="221">
        <f t="shared" si="62"/>
        <v>20349155.449170202</v>
      </c>
      <c r="X224" s="184">
        <v>2786869</v>
      </c>
      <c r="Y224" s="221">
        <f t="shared" si="63"/>
        <v>23136024.449170202</v>
      </c>
      <c r="Z224" s="184">
        <v>228129</v>
      </c>
      <c r="AA224" s="221">
        <f t="shared" si="64"/>
        <v>23364153.449170202</v>
      </c>
      <c r="AB224" s="184">
        <v>246455</v>
      </c>
      <c r="AC224" s="221">
        <f t="shared" si="68"/>
        <v>23610608.449170202</v>
      </c>
      <c r="AD224" s="184">
        <v>3036912</v>
      </c>
      <c r="AE224" s="221">
        <f t="shared" si="68"/>
        <v>26647520.449170202</v>
      </c>
      <c r="AF224" s="184">
        <v>795058</v>
      </c>
      <c r="AG224" s="221">
        <f t="shared" si="65"/>
        <v>27442578.449170202</v>
      </c>
      <c r="AH224" s="184">
        <v>148154</v>
      </c>
      <c r="AI224" s="221">
        <f t="shared" si="66"/>
        <v>27590732.449170202</v>
      </c>
      <c r="AJ224" s="184">
        <v>53190</v>
      </c>
      <c r="AK224" s="221">
        <f t="shared" si="67"/>
        <v>27643922.449170202</v>
      </c>
    </row>
    <row r="225" spans="1:37" ht="14.25">
      <c r="A225" s="176">
        <v>1983</v>
      </c>
      <c r="B225" s="10" t="s">
        <v>443</v>
      </c>
      <c r="C225" s="36">
        <v>24636</v>
      </c>
      <c r="D225" s="14">
        <f t="shared" si="53"/>
        <v>32384470.635014754</v>
      </c>
      <c r="E225" s="12">
        <v>4536401</v>
      </c>
      <c r="F225" s="26">
        <f t="shared" si="54"/>
        <v>36920871.63501476</v>
      </c>
      <c r="G225" s="48">
        <v>1885216</v>
      </c>
      <c r="H225" s="29">
        <f t="shared" si="55"/>
        <v>38806087.63501476</v>
      </c>
      <c r="I225" s="96">
        <v>430726</v>
      </c>
      <c r="J225" s="26">
        <f t="shared" si="56"/>
        <v>39236813.63501476</v>
      </c>
      <c r="K225" s="190">
        <v>2138552</v>
      </c>
      <c r="L225" s="184">
        <v>87100</v>
      </c>
      <c r="M225" s="32">
        <f t="shared" si="57"/>
        <v>41462465.63501476</v>
      </c>
      <c r="N225" s="184">
        <v>-856151.9685597271</v>
      </c>
      <c r="O225" s="32">
        <f t="shared" si="58"/>
        <v>40606313.66645503</v>
      </c>
      <c r="P225" s="184">
        <v>-135190</v>
      </c>
      <c r="Q225" s="77">
        <f t="shared" si="59"/>
        <v>40471123.66645503</v>
      </c>
      <c r="R225" s="184">
        <v>1131108</v>
      </c>
      <c r="S225" s="77">
        <f t="shared" si="60"/>
        <v>41602231.66645503</v>
      </c>
      <c r="T225" s="184">
        <v>900555</v>
      </c>
      <c r="U225" s="77">
        <f t="shared" si="61"/>
        <v>42502786.66645503</v>
      </c>
      <c r="V225" s="184">
        <v>1085861</v>
      </c>
      <c r="W225" s="221">
        <f t="shared" si="62"/>
        <v>43588647.66645503</v>
      </c>
      <c r="X225" s="184">
        <v>5378321</v>
      </c>
      <c r="Y225" s="221">
        <f t="shared" si="63"/>
        <v>48966968.66645503</v>
      </c>
      <c r="Z225" s="184">
        <v>924487</v>
      </c>
      <c r="AA225" s="221">
        <f t="shared" si="64"/>
        <v>49891455.66645503</v>
      </c>
      <c r="AB225" s="184">
        <v>1774754</v>
      </c>
      <c r="AC225" s="221">
        <f t="shared" si="68"/>
        <v>51666209.66645503</v>
      </c>
      <c r="AD225" s="184">
        <v>3852820</v>
      </c>
      <c r="AE225" s="221">
        <f t="shared" si="68"/>
        <v>55519029.66645503</v>
      </c>
      <c r="AF225" s="184">
        <v>2980821</v>
      </c>
      <c r="AG225" s="221">
        <f t="shared" si="65"/>
        <v>58499850.66645503</v>
      </c>
      <c r="AH225" s="184">
        <v>1567399</v>
      </c>
      <c r="AI225" s="221">
        <f t="shared" si="66"/>
        <v>60067249.66645503</v>
      </c>
      <c r="AJ225" s="184">
        <v>630475</v>
      </c>
      <c r="AK225" s="221">
        <f t="shared" si="67"/>
        <v>60697724.66645503</v>
      </c>
    </row>
    <row r="226" spans="1:37" ht="14.25">
      <c r="A226" s="176">
        <v>1984</v>
      </c>
      <c r="B226" s="10" t="s">
        <v>445</v>
      </c>
      <c r="C226" s="36">
        <v>13352</v>
      </c>
      <c r="D226" s="14">
        <f t="shared" si="53"/>
        <v>17551447.147212088</v>
      </c>
      <c r="E226" s="12">
        <v>3090591</v>
      </c>
      <c r="F226" s="26">
        <f t="shared" si="54"/>
        <v>20642038.147212088</v>
      </c>
      <c r="G226" s="48">
        <v>1058722</v>
      </c>
      <c r="H226" s="29">
        <f t="shared" si="55"/>
        <v>21700760.147212088</v>
      </c>
      <c r="I226" s="96">
        <v>-126094</v>
      </c>
      <c r="J226" s="26">
        <f t="shared" si="56"/>
        <v>21574666.147212088</v>
      </c>
      <c r="K226" s="190">
        <v>515507</v>
      </c>
      <c r="L226" s="184">
        <v>55357</v>
      </c>
      <c r="M226" s="32">
        <f t="shared" si="57"/>
        <v>22145530.147212088</v>
      </c>
      <c r="N226" s="184">
        <v>-476767.8511206955</v>
      </c>
      <c r="O226" s="32">
        <f t="shared" si="58"/>
        <v>21668762.296091393</v>
      </c>
      <c r="P226" s="184">
        <v>269517</v>
      </c>
      <c r="Q226" s="77">
        <f t="shared" si="59"/>
        <v>21938279.296091393</v>
      </c>
      <c r="R226" s="184">
        <v>-863254</v>
      </c>
      <c r="S226" s="77">
        <f t="shared" si="60"/>
        <v>21075025.296091393</v>
      </c>
      <c r="T226" s="184">
        <v>508144</v>
      </c>
      <c r="U226" s="77">
        <f t="shared" si="61"/>
        <v>21583169.296091393</v>
      </c>
      <c r="V226" s="184">
        <v>468159</v>
      </c>
      <c r="W226" s="221">
        <f t="shared" si="62"/>
        <v>22051328.296091393</v>
      </c>
      <c r="X226" s="184">
        <v>3823886</v>
      </c>
      <c r="Y226" s="221">
        <f t="shared" si="63"/>
        <v>25875214.296091393</v>
      </c>
      <c r="Z226" s="184">
        <v>570150</v>
      </c>
      <c r="AA226" s="221">
        <f t="shared" si="64"/>
        <v>26445364.296091393</v>
      </c>
      <c r="AB226" s="184">
        <v>774030</v>
      </c>
      <c r="AC226" s="221">
        <f t="shared" si="68"/>
        <v>27219394.296091393</v>
      </c>
      <c r="AD226" s="184">
        <v>3423511</v>
      </c>
      <c r="AE226" s="221">
        <f t="shared" si="68"/>
        <v>30642905.296091393</v>
      </c>
      <c r="AF226" s="184">
        <v>1529785</v>
      </c>
      <c r="AG226" s="221">
        <f t="shared" si="65"/>
        <v>32172690.296091393</v>
      </c>
      <c r="AH226" s="184">
        <v>664120</v>
      </c>
      <c r="AI226" s="221">
        <f t="shared" si="66"/>
        <v>32836810.296091393</v>
      </c>
      <c r="AJ226" s="184">
        <v>254301</v>
      </c>
      <c r="AK226" s="221">
        <f t="shared" si="67"/>
        <v>33091111.296091393</v>
      </c>
    </row>
    <row r="227" spans="1:37" ht="14.25">
      <c r="A227" s="176">
        <v>2021</v>
      </c>
      <c r="B227" s="10" t="s">
        <v>447</v>
      </c>
      <c r="C227" s="36">
        <v>6964</v>
      </c>
      <c r="D227" s="14">
        <f t="shared" si="53"/>
        <v>9154304.818243332</v>
      </c>
      <c r="E227" s="12">
        <v>524107</v>
      </c>
      <c r="F227" s="26">
        <f t="shared" si="54"/>
        <v>9678411.818243332</v>
      </c>
      <c r="G227" s="48">
        <v>629144</v>
      </c>
      <c r="H227" s="29">
        <f t="shared" si="55"/>
        <v>10307555.818243332</v>
      </c>
      <c r="I227" s="96">
        <v>176230</v>
      </c>
      <c r="J227" s="26">
        <f t="shared" si="56"/>
        <v>10483785.818243332</v>
      </c>
      <c r="K227" s="190">
        <v>1632964</v>
      </c>
      <c r="L227" s="184">
        <v>28162</v>
      </c>
      <c r="M227" s="32">
        <f t="shared" si="57"/>
        <v>12144911.818243332</v>
      </c>
      <c r="N227" s="184">
        <v>-65823.06255276501</v>
      </c>
      <c r="O227" s="32">
        <f t="shared" si="58"/>
        <v>12079088.755690567</v>
      </c>
      <c r="P227" s="184">
        <v>206708</v>
      </c>
      <c r="Q227" s="77">
        <f t="shared" si="59"/>
        <v>12285796.755690567</v>
      </c>
      <c r="R227" s="184">
        <v>-491569</v>
      </c>
      <c r="S227" s="77">
        <f t="shared" si="60"/>
        <v>11794227.755690567</v>
      </c>
      <c r="T227" s="184">
        <v>54627</v>
      </c>
      <c r="U227" s="77">
        <f t="shared" si="61"/>
        <v>11848854.755690567</v>
      </c>
      <c r="V227" s="184">
        <v>191658</v>
      </c>
      <c r="W227" s="221">
        <f t="shared" si="62"/>
        <v>12040512.755690567</v>
      </c>
      <c r="X227" s="184">
        <v>1593908</v>
      </c>
      <c r="Y227" s="221">
        <f t="shared" si="63"/>
        <v>13634420.755690567</v>
      </c>
      <c r="Z227" s="184">
        <v>100277</v>
      </c>
      <c r="AA227" s="221">
        <f t="shared" si="64"/>
        <v>13734697.755690567</v>
      </c>
      <c r="AB227" s="184">
        <v>246366</v>
      </c>
      <c r="AC227" s="221">
        <f t="shared" si="68"/>
        <v>13981063.755690567</v>
      </c>
      <c r="AD227" s="184">
        <v>1322623</v>
      </c>
      <c r="AE227" s="221">
        <f t="shared" si="68"/>
        <v>15303686.755690567</v>
      </c>
      <c r="AF227" s="184">
        <v>164690</v>
      </c>
      <c r="AG227" s="221">
        <f t="shared" si="65"/>
        <v>15468376.755690567</v>
      </c>
      <c r="AH227" s="184">
        <v>2737</v>
      </c>
      <c r="AI227" s="221">
        <f t="shared" si="66"/>
        <v>15471113.755690567</v>
      </c>
      <c r="AJ227" s="184">
        <v>620</v>
      </c>
      <c r="AK227" s="221">
        <f t="shared" si="67"/>
        <v>15471733.755690567</v>
      </c>
    </row>
    <row r="228" spans="1:37" ht="14.25">
      <c r="A228" s="176">
        <v>2023</v>
      </c>
      <c r="B228" s="10" t="s">
        <v>449</v>
      </c>
      <c r="C228" s="36">
        <v>10420</v>
      </c>
      <c r="D228" s="14">
        <f t="shared" si="53"/>
        <v>13697279.7538908</v>
      </c>
      <c r="E228" s="12">
        <v>7179593</v>
      </c>
      <c r="F228" s="26">
        <f t="shared" si="54"/>
        <v>20876872.753890797</v>
      </c>
      <c r="G228" s="48">
        <v>2087477</v>
      </c>
      <c r="H228" s="29">
        <f t="shared" si="55"/>
        <v>22964349.753890797</v>
      </c>
      <c r="I228" s="96">
        <v>798368</v>
      </c>
      <c r="J228" s="26">
        <f t="shared" si="56"/>
        <v>23762717.753890797</v>
      </c>
      <c r="K228" s="190">
        <v>5703848</v>
      </c>
      <c r="L228" s="184">
        <v>127959</v>
      </c>
      <c r="M228" s="32">
        <f t="shared" si="57"/>
        <v>29594524.753890797</v>
      </c>
      <c r="N228" s="184">
        <v>1037308.293538224</v>
      </c>
      <c r="O228" s="32">
        <f t="shared" si="58"/>
        <v>30631833.04742902</v>
      </c>
      <c r="P228" s="184">
        <v>1083766</v>
      </c>
      <c r="Q228" s="77">
        <f t="shared" si="59"/>
        <v>31715599.04742902</v>
      </c>
      <c r="R228" s="184">
        <v>265683</v>
      </c>
      <c r="S228" s="77">
        <f t="shared" si="60"/>
        <v>31981282.04742902</v>
      </c>
      <c r="T228" s="184">
        <v>1084280</v>
      </c>
      <c r="U228" s="77">
        <f t="shared" si="61"/>
        <v>33065562.04742902</v>
      </c>
      <c r="V228" s="184">
        <v>1810468</v>
      </c>
      <c r="W228" s="221">
        <f t="shared" si="62"/>
        <v>34876030.047429025</v>
      </c>
      <c r="X228" s="184">
        <v>4933970</v>
      </c>
      <c r="Y228" s="221">
        <f t="shared" si="63"/>
        <v>39810000.047429025</v>
      </c>
      <c r="Z228" s="184">
        <v>1516066</v>
      </c>
      <c r="AA228" s="221">
        <f t="shared" si="64"/>
        <v>41326066.047429025</v>
      </c>
      <c r="AB228" s="184">
        <v>1961739</v>
      </c>
      <c r="AC228" s="221">
        <f t="shared" si="68"/>
        <v>43287805.047429025</v>
      </c>
      <c r="AD228" s="184">
        <v>7525234</v>
      </c>
      <c r="AE228" s="221">
        <f t="shared" si="68"/>
        <v>50813039.047429025</v>
      </c>
      <c r="AF228" s="184">
        <v>2317888</v>
      </c>
      <c r="AG228" s="221">
        <f t="shared" si="65"/>
        <v>53130927.047429025</v>
      </c>
      <c r="AH228" s="184">
        <v>1885832</v>
      </c>
      <c r="AI228" s="221">
        <f t="shared" si="66"/>
        <v>55016759.047429025</v>
      </c>
      <c r="AJ228" s="184">
        <v>779265</v>
      </c>
      <c r="AK228" s="221">
        <f t="shared" si="67"/>
        <v>55796024.047429025</v>
      </c>
    </row>
    <row r="229" spans="1:37" ht="14.25">
      <c r="A229" s="176">
        <v>2026</v>
      </c>
      <c r="B229" s="10" t="s">
        <v>451</v>
      </c>
      <c r="C229" s="36">
        <v>10071</v>
      </c>
      <c r="D229" s="14">
        <f t="shared" si="53"/>
        <v>13238512.898410195</v>
      </c>
      <c r="E229" s="12">
        <v>2286950</v>
      </c>
      <c r="F229" s="26">
        <f t="shared" si="54"/>
        <v>15525462.898410195</v>
      </c>
      <c r="G229" s="48">
        <v>1240844</v>
      </c>
      <c r="H229" s="29">
        <f t="shared" si="55"/>
        <v>16766306.898410195</v>
      </c>
      <c r="I229" s="96">
        <v>168312</v>
      </c>
      <c r="J229" s="26">
        <f t="shared" si="56"/>
        <v>16934618.898410194</v>
      </c>
      <c r="K229" s="190">
        <v>3559513</v>
      </c>
      <c r="L229" s="184">
        <v>64459</v>
      </c>
      <c r="M229" s="32">
        <f t="shared" si="57"/>
        <v>20558590.898410194</v>
      </c>
      <c r="N229" s="184">
        <v>122906.39704639465</v>
      </c>
      <c r="O229" s="32">
        <f t="shared" si="58"/>
        <v>20681497.29545659</v>
      </c>
      <c r="P229" s="184">
        <v>151890</v>
      </c>
      <c r="Q229" s="77">
        <f t="shared" si="59"/>
        <v>20833387.29545659</v>
      </c>
      <c r="R229" s="184">
        <v>1748538</v>
      </c>
      <c r="S229" s="77">
        <f t="shared" si="60"/>
        <v>22581925.29545659</v>
      </c>
      <c r="T229" s="184">
        <v>165229</v>
      </c>
      <c r="U229" s="77">
        <f t="shared" si="61"/>
        <v>22747154.29545659</v>
      </c>
      <c r="V229" s="184">
        <v>270052</v>
      </c>
      <c r="W229" s="221">
        <f t="shared" si="62"/>
        <v>23017206.29545659</v>
      </c>
      <c r="X229" s="184">
        <v>4494949</v>
      </c>
      <c r="Y229" s="221">
        <f t="shared" si="63"/>
        <v>27512155.29545659</v>
      </c>
      <c r="Z229" s="184">
        <v>249671</v>
      </c>
      <c r="AA229" s="221">
        <f t="shared" si="64"/>
        <v>27761826.29545659</v>
      </c>
      <c r="AB229" s="184">
        <v>523066</v>
      </c>
      <c r="AC229" s="221">
        <f t="shared" si="68"/>
        <v>28284892.29545659</v>
      </c>
      <c r="AD229" s="184">
        <v>4034539</v>
      </c>
      <c r="AE229" s="221">
        <f t="shared" si="68"/>
        <v>32319431.29545659</v>
      </c>
      <c r="AF229" s="184">
        <v>581080</v>
      </c>
      <c r="AG229" s="221">
        <f t="shared" si="65"/>
        <v>32900511.29545659</v>
      </c>
      <c r="AH229" s="184">
        <v>437274</v>
      </c>
      <c r="AI229" s="221">
        <f t="shared" si="66"/>
        <v>33337785.29545659</v>
      </c>
      <c r="AJ229" s="184">
        <v>164106</v>
      </c>
      <c r="AK229" s="221">
        <f t="shared" si="67"/>
        <v>33501891.29545659</v>
      </c>
    </row>
    <row r="230" spans="1:37" ht="14.25">
      <c r="A230" s="176">
        <v>2029</v>
      </c>
      <c r="B230" s="10" t="s">
        <v>453</v>
      </c>
      <c r="C230" s="36">
        <v>15370</v>
      </c>
      <c r="D230" s="14">
        <f t="shared" si="53"/>
        <v>20204144.896094203</v>
      </c>
      <c r="E230" s="12">
        <v>5550184</v>
      </c>
      <c r="F230" s="26">
        <f t="shared" si="54"/>
        <v>25754328.896094203</v>
      </c>
      <c r="G230" s="48">
        <v>1938818</v>
      </c>
      <c r="H230" s="29">
        <f t="shared" si="55"/>
        <v>27693146.896094203</v>
      </c>
      <c r="I230" s="96">
        <v>1148808</v>
      </c>
      <c r="J230" s="26">
        <f t="shared" si="56"/>
        <v>28841954.896094203</v>
      </c>
      <c r="K230" s="190">
        <v>3318426</v>
      </c>
      <c r="L230" s="184">
        <v>139795</v>
      </c>
      <c r="M230" s="32">
        <f t="shared" si="57"/>
        <v>32300175.896094203</v>
      </c>
      <c r="N230" s="184">
        <v>649678.813981045</v>
      </c>
      <c r="O230" s="32">
        <f t="shared" si="58"/>
        <v>32949854.710075248</v>
      </c>
      <c r="P230" s="184">
        <v>755065</v>
      </c>
      <c r="Q230" s="77">
        <f t="shared" si="59"/>
        <v>33704919.710075244</v>
      </c>
      <c r="R230" s="184">
        <v>317928</v>
      </c>
      <c r="S230" s="77">
        <f t="shared" si="60"/>
        <v>34022847.710075244</v>
      </c>
      <c r="T230" s="184">
        <v>866941</v>
      </c>
      <c r="U230" s="77">
        <f t="shared" si="61"/>
        <v>34889788.710075244</v>
      </c>
      <c r="V230" s="184">
        <v>1495167</v>
      </c>
      <c r="W230" s="221">
        <f t="shared" si="62"/>
        <v>36384955.710075244</v>
      </c>
      <c r="X230" s="184">
        <v>4674159</v>
      </c>
      <c r="Y230" s="221">
        <f t="shared" si="63"/>
        <v>41059114.710075244</v>
      </c>
      <c r="Z230" s="184">
        <v>1228374</v>
      </c>
      <c r="AA230" s="221">
        <f t="shared" si="64"/>
        <v>42287488.710075244</v>
      </c>
      <c r="AB230" s="184">
        <v>1970892</v>
      </c>
      <c r="AC230" s="221">
        <f t="shared" si="68"/>
        <v>44258380.710075244</v>
      </c>
      <c r="AD230" s="184">
        <v>6264906</v>
      </c>
      <c r="AE230" s="221">
        <f t="shared" si="68"/>
        <v>50523286.710075244</v>
      </c>
      <c r="AF230" s="184">
        <v>2089453</v>
      </c>
      <c r="AG230" s="221">
        <f t="shared" si="65"/>
        <v>52612739.710075244</v>
      </c>
      <c r="AH230" s="184">
        <v>1822511</v>
      </c>
      <c r="AI230" s="221">
        <f t="shared" si="66"/>
        <v>54435250.710075244</v>
      </c>
      <c r="AJ230" s="184">
        <v>731151</v>
      </c>
      <c r="AK230" s="221">
        <f t="shared" si="67"/>
        <v>55166401.710075244</v>
      </c>
    </row>
    <row r="231" spans="1:37" ht="14.25">
      <c r="A231" s="176">
        <v>2031</v>
      </c>
      <c r="B231" s="10" t="s">
        <v>455</v>
      </c>
      <c r="C231" s="36">
        <v>10887</v>
      </c>
      <c r="D231" s="14">
        <f t="shared" si="53"/>
        <v>14311159.758215848</v>
      </c>
      <c r="E231" s="12">
        <v>4069475</v>
      </c>
      <c r="F231" s="26">
        <f t="shared" si="54"/>
        <v>18380634.75821585</v>
      </c>
      <c r="G231" s="48">
        <v>1079194</v>
      </c>
      <c r="H231" s="29">
        <f t="shared" si="55"/>
        <v>19459828.75821585</v>
      </c>
      <c r="I231" s="96">
        <v>908797</v>
      </c>
      <c r="J231" s="26">
        <f t="shared" si="56"/>
        <v>20368625.75821585</v>
      </c>
      <c r="K231" s="190">
        <v>3078010</v>
      </c>
      <c r="L231" s="184">
        <v>160662</v>
      </c>
      <c r="M231" s="32">
        <f t="shared" si="57"/>
        <v>23607297.75821585</v>
      </c>
      <c r="N231" s="184">
        <v>158868.0089012161</v>
      </c>
      <c r="O231" s="32">
        <f t="shared" si="58"/>
        <v>23766165.767117064</v>
      </c>
      <c r="P231" s="184">
        <v>358501</v>
      </c>
      <c r="Q231" s="77">
        <f t="shared" si="59"/>
        <v>24124666.767117064</v>
      </c>
      <c r="R231" s="184">
        <v>110168</v>
      </c>
      <c r="S231" s="77">
        <f t="shared" si="60"/>
        <v>24234834.767117064</v>
      </c>
      <c r="T231" s="184">
        <v>428174</v>
      </c>
      <c r="U231" s="77">
        <f t="shared" si="61"/>
        <v>24663008.767117064</v>
      </c>
      <c r="V231" s="184">
        <v>512761</v>
      </c>
      <c r="W231" s="221">
        <f t="shared" si="62"/>
        <v>25175769.767117064</v>
      </c>
      <c r="X231" s="184">
        <v>3811613</v>
      </c>
      <c r="Y231" s="221">
        <f t="shared" si="63"/>
        <v>28987382.767117064</v>
      </c>
      <c r="Z231" s="184">
        <v>636967</v>
      </c>
      <c r="AA231" s="221">
        <f t="shared" si="64"/>
        <v>29624349.767117064</v>
      </c>
      <c r="AB231" s="184">
        <v>1612942</v>
      </c>
      <c r="AC231" s="221">
        <f t="shared" si="68"/>
        <v>31237291.767117064</v>
      </c>
      <c r="AD231" s="184">
        <v>3170799</v>
      </c>
      <c r="AE231" s="221">
        <f t="shared" si="68"/>
        <v>34408090.76711707</v>
      </c>
      <c r="AF231" s="184">
        <v>1214995</v>
      </c>
      <c r="AG231" s="221">
        <f t="shared" si="65"/>
        <v>35623085.76711707</v>
      </c>
      <c r="AH231" s="184">
        <v>802336</v>
      </c>
      <c r="AI231" s="221">
        <f t="shared" si="66"/>
        <v>36425421.76711707</v>
      </c>
      <c r="AJ231" s="184">
        <v>317237</v>
      </c>
      <c r="AK231" s="221">
        <f t="shared" si="67"/>
        <v>36742658.76711707</v>
      </c>
    </row>
    <row r="232" spans="1:37" ht="14.25">
      <c r="A232" s="176">
        <v>2034</v>
      </c>
      <c r="B232" s="10" t="s">
        <v>457</v>
      </c>
      <c r="C232" s="36">
        <v>7047</v>
      </c>
      <c r="D232" s="14">
        <f t="shared" si="53"/>
        <v>9263409.829718662</v>
      </c>
      <c r="E232" s="12">
        <v>2221830</v>
      </c>
      <c r="F232" s="26">
        <f t="shared" si="54"/>
        <v>11485239.829718662</v>
      </c>
      <c r="G232" s="48">
        <v>559285</v>
      </c>
      <c r="H232" s="29">
        <f t="shared" si="55"/>
        <v>12044524.829718662</v>
      </c>
      <c r="I232" s="96">
        <v>626840</v>
      </c>
      <c r="J232" s="26">
        <f t="shared" si="56"/>
        <v>12671364.829718662</v>
      </c>
      <c r="K232" s="190">
        <v>1768122</v>
      </c>
      <c r="L232" s="184">
        <v>36498</v>
      </c>
      <c r="M232" s="32">
        <f t="shared" si="57"/>
        <v>14475984.829718662</v>
      </c>
      <c r="N232" s="184">
        <v>-33752.16453321837</v>
      </c>
      <c r="O232" s="32">
        <f t="shared" si="58"/>
        <v>14442232.665185444</v>
      </c>
      <c r="P232" s="184">
        <v>224273</v>
      </c>
      <c r="Q232" s="77">
        <f t="shared" si="59"/>
        <v>14666505.665185444</v>
      </c>
      <c r="R232" s="184">
        <v>633693</v>
      </c>
      <c r="S232" s="77">
        <f t="shared" si="60"/>
        <v>15300198.665185444</v>
      </c>
      <c r="T232" s="184">
        <v>185853</v>
      </c>
      <c r="U232" s="77">
        <f t="shared" si="61"/>
        <v>15486051.665185444</v>
      </c>
      <c r="V232" s="184">
        <v>438418</v>
      </c>
      <c r="W232" s="221">
        <f t="shared" si="62"/>
        <v>15924469.665185444</v>
      </c>
      <c r="X232" s="184">
        <v>931092</v>
      </c>
      <c r="Y232" s="221">
        <f t="shared" si="63"/>
        <v>16855561.665185444</v>
      </c>
      <c r="Z232" s="184">
        <v>300564</v>
      </c>
      <c r="AA232" s="221">
        <f t="shared" si="64"/>
        <v>17156125.665185444</v>
      </c>
      <c r="AB232" s="184">
        <v>552352</v>
      </c>
      <c r="AC232" s="221">
        <f t="shared" si="68"/>
        <v>17708477.665185444</v>
      </c>
      <c r="AD232" s="184">
        <v>3183637</v>
      </c>
      <c r="AE232" s="221">
        <f t="shared" si="68"/>
        <v>20892114.665185444</v>
      </c>
      <c r="AF232" s="184">
        <v>464903</v>
      </c>
      <c r="AG232" s="221">
        <f t="shared" si="65"/>
        <v>21357017.665185444</v>
      </c>
      <c r="AH232" s="184">
        <v>214983</v>
      </c>
      <c r="AI232" s="221">
        <f t="shared" si="66"/>
        <v>21572000.665185444</v>
      </c>
      <c r="AJ232" s="184">
        <v>83315</v>
      </c>
      <c r="AK232" s="221">
        <f t="shared" si="67"/>
        <v>21655315.665185444</v>
      </c>
    </row>
    <row r="233" spans="1:37" ht="14.25">
      <c r="A233" s="176">
        <v>2039</v>
      </c>
      <c r="B233" s="10" t="s">
        <v>459</v>
      </c>
      <c r="C233" s="36">
        <v>7375</v>
      </c>
      <c r="D233" s="14">
        <f t="shared" si="53"/>
        <v>9694571.802777797</v>
      </c>
      <c r="E233" s="12">
        <v>3181736</v>
      </c>
      <c r="F233" s="26">
        <f t="shared" si="54"/>
        <v>12876307.802777797</v>
      </c>
      <c r="G233" s="48">
        <v>1481369</v>
      </c>
      <c r="H233" s="29">
        <f t="shared" si="55"/>
        <v>14357676.802777797</v>
      </c>
      <c r="I233" s="96">
        <v>259378</v>
      </c>
      <c r="J233" s="26">
        <f t="shared" si="56"/>
        <v>14617054.802777797</v>
      </c>
      <c r="K233" s="190">
        <v>3024002</v>
      </c>
      <c r="L233" s="184">
        <v>166594</v>
      </c>
      <c r="M233" s="32">
        <f t="shared" si="57"/>
        <v>17807650.802777797</v>
      </c>
      <c r="N233" s="184">
        <v>186323.17944763973</v>
      </c>
      <c r="O233" s="32">
        <f t="shared" si="58"/>
        <v>17993973.982225437</v>
      </c>
      <c r="P233" s="184">
        <v>724689</v>
      </c>
      <c r="Q233" s="77">
        <f t="shared" si="59"/>
        <v>18718662.982225437</v>
      </c>
      <c r="R233" s="184">
        <v>-145857</v>
      </c>
      <c r="S233" s="77">
        <f t="shared" si="60"/>
        <v>18572805.982225437</v>
      </c>
      <c r="T233" s="184">
        <v>307874</v>
      </c>
      <c r="U233" s="77">
        <f t="shared" si="61"/>
        <v>18880679.982225437</v>
      </c>
      <c r="V233" s="184">
        <v>244286</v>
      </c>
      <c r="W233" s="221">
        <f t="shared" si="62"/>
        <v>19124965.982225437</v>
      </c>
      <c r="X233" s="184">
        <v>2894155</v>
      </c>
      <c r="Y233" s="221">
        <f t="shared" si="63"/>
        <v>22019120.982225437</v>
      </c>
      <c r="Z233" s="184">
        <v>310411</v>
      </c>
      <c r="AA233" s="221">
        <f t="shared" si="64"/>
        <v>22329531.982225437</v>
      </c>
      <c r="AB233" s="184">
        <v>768771</v>
      </c>
      <c r="AC233" s="221">
        <f t="shared" si="68"/>
        <v>23098302.982225437</v>
      </c>
      <c r="AD233" s="184">
        <v>6826191</v>
      </c>
      <c r="AE233" s="221">
        <f t="shared" si="68"/>
        <v>29924493.982225437</v>
      </c>
      <c r="AF233" s="184">
        <v>671088</v>
      </c>
      <c r="AG233" s="221">
        <f t="shared" si="65"/>
        <v>30595581.982225437</v>
      </c>
      <c r="AH233" s="184">
        <v>337568</v>
      </c>
      <c r="AI233" s="221">
        <f t="shared" si="66"/>
        <v>30933149.982225437</v>
      </c>
      <c r="AJ233" s="184">
        <v>125775</v>
      </c>
      <c r="AK233" s="221">
        <f t="shared" si="67"/>
        <v>31058924.982225437</v>
      </c>
    </row>
    <row r="234" spans="1:37" ht="14.25">
      <c r="A234" s="176">
        <v>2061</v>
      </c>
      <c r="B234" s="10" t="s">
        <v>461</v>
      </c>
      <c r="C234" s="36">
        <v>10728</v>
      </c>
      <c r="D234" s="14">
        <f t="shared" si="53"/>
        <v>14102151.362739012</v>
      </c>
      <c r="E234" s="12">
        <v>2041793</v>
      </c>
      <c r="F234" s="26">
        <f t="shared" si="54"/>
        <v>16143944.362739012</v>
      </c>
      <c r="G234" s="48">
        <v>942116</v>
      </c>
      <c r="H234" s="29">
        <f t="shared" si="55"/>
        <v>17086060.36273901</v>
      </c>
      <c r="I234" s="96">
        <v>327443</v>
      </c>
      <c r="J234" s="26">
        <f t="shared" si="56"/>
        <v>17413503.36273901</v>
      </c>
      <c r="K234" s="190">
        <v>2360619</v>
      </c>
      <c r="L234" s="184">
        <v>52248</v>
      </c>
      <c r="M234" s="32">
        <f t="shared" si="57"/>
        <v>19826370.36273901</v>
      </c>
      <c r="N234" s="184">
        <v>8385.397032443434</v>
      </c>
      <c r="O234" s="32">
        <f t="shared" si="58"/>
        <v>19834755.759771455</v>
      </c>
      <c r="P234" s="184">
        <v>153523</v>
      </c>
      <c r="Q234" s="77">
        <f t="shared" si="59"/>
        <v>19988278.759771455</v>
      </c>
      <c r="R234" s="184">
        <v>312543</v>
      </c>
      <c r="S234" s="77">
        <f t="shared" si="60"/>
        <v>20300821.759771455</v>
      </c>
      <c r="T234" s="184">
        <v>211741</v>
      </c>
      <c r="U234" s="77">
        <f t="shared" si="61"/>
        <v>20512562.759771455</v>
      </c>
      <c r="V234" s="184">
        <v>582672</v>
      </c>
      <c r="W234" s="221">
        <f t="shared" si="62"/>
        <v>21095234.759771455</v>
      </c>
      <c r="X234" s="184">
        <v>4013365</v>
      </c>
      <c r="Y234" s="221">
        <f t="shared" si="63"/>
        <v>25108599.759771455</v>
      </c>
      <c r="Z234" s="184">
        <v>286485</v>
      </c>
      <c r="AA234" s="221">
        <f t="shared" si="64"/>
        <v>25395084.759771455</v>
      </c>
      <c r="AB234" s="184">
        <v>598431</v>
      </c>
      <c r="AC234" s="221">
        <f t="shared" si="68"/>
        <v>25993515.759771455</v>
      </c>
      <c r="AD234" s="184">
        <v>4947346</v>
      </c>
      <c r="AE234" s="221">
        <f t="shared" si="68"/>
        <v>30940861.759771455</v>
      </c>
      <c r="AF234" s="184">
        <v>586726</v>
      </c>
      <c r="AG234" s="221">
        <f t="shared" si="65"/>
        <v>31527587.759771455</v>
      </c>
      <c r="AH234" s="184">
        <v>302548</v>
      </c>
      <c r="AI234" s="221">
        <f t="shared" si="66"/>
        <v>31830135.759771455</v>
      </c>
      <c r="AJ234" s="184">
        <v>112968</v>
      </c>
      <c r="AK234" s="221">
        <f t="shared" si="67"/>
        <v>31943103.759771455</v>
      </c>
    </row>
    <row r="235" spans="1:37" ht="14.25">
      <c r="A235" s="176">
        <v>2062</v>
      </c>
      <c r="B235" s="10" t="s">
        <v>463</v>
      </c>
      <c r="C235" s="36">
        <v>20131</v>
      </c>
      <c r="D235" s="14">
        <f t="shared" si="53"/>
        <v>26462566.096504383</v>
      </c>
      <c r="E235" s="12">
        <v>7451293</v>
      </c>
      <c r="F235" s="26">
        <f t="shared" si="54"/>
        <v>33913859.09650438</v>
      </c>
      <c r="G235" s="48">
        <v>2764709</v>
      </c>
      <c r="H235" s="29">
        <f t="shared" si="55"/>
        <v>36678568.09650438</v>
      </c>
      <c r="I235" s="96">
        <v>606280</v>
      </c>
      <c r="J235" s="26">
        <f t="shared" si="56"/>
        <v>37284848.09650438</v>
      </c>
      <c r="K235" s="190">
        <v>5137734</v>
      </c>
      <c r="L235" s="184">
        <v>228530</v>
      </c>
      <c r="M235" s="32">
        <f t="shared" si="57"/>
        <v>42651112.09650438</v>
      </c>
      <c r="N235" s="184">
        <v>370268.36182513833</v>
      </c>
      <c r="O235" s="32">
        <f t="shared" si="58"/>
        <v>43021380.45832952</v>
      </c>
      <c r="P235" s="184">
        <v>403348</v>
      </c>
      <c r="Q235" s="77">
        <f t="shared" si="59"/>
        <v>43424728.45832952</v>
      </c>
      <c r="R235" s="184">
        <v>-248224</v>
      </c>
      <c r="S235" s="77">
        <f t="shared" si="60"/>
        <v>43176504.45832952</v>
      </c>
      <c r="T235" s="184">
        <v>640075</v>
      </c>
      <c r="U235" s="77">
        <f t="shared" si="61"/>
        <v>43816579.45832952</v>
      </c>
      <c r="V235" s="184">
        <v>895745</v>
      </c>
      <c r="W235" s="221">
        <f t="shared" si="62"/>
        <v>44712324.45832952</v>
      </c>
      <c r="X235" s="184">
        <v>7067889</v>
      </c>
      <c r="Y235" s="221">
        <f t="shared" si="63"/>
        <v>51780213.45832952</v>
      </c>
      <c r="Z235" s="184">
        <v>1459643</v>
      </c>
      <c r="AA235" s="221">
        <f t="shared" si="64"/>
        <v>53239856.45832952</v>
      </c>
      <c r="AB235" s="184">
        <v>1671951</v>
      </c>
      <c r="AC235" s="221">
        <f t="shared" si="68"/>
        <v>54911807.45832952</v>
      </c>
      <c r="AD235" s="184">
        <v>7783062</v>
      </c>
      <c r="AE235" s="221">
        <f t="shared" si="68"/>
        <v>62694869.45832952</v>
      </c>
      <c r="AF235" s="184">
        <v>2307458</v>
      </c>
      <c r="AG235" s="221">
        <f t="shared" si="65"/>
        <v>65002327.45832952</v>
      </c>
      <c r="AH235" s="184">
        <v>1590071</v>
      </c>
      <c r="AI235" s="221">
        <f t="shared" si="66"/>
        <v>66592398.45832952</v>
      </c>
      <c r="AJ235" s="184">
        <v>631430</v>
      </c>
      <c r="AK235" s="221">
        <f t="shared" si="67"/>
        <v>67223828.45832953</v>
      </c>
    </row>
    <row r="236" spans="1:37" ht="14.25">
      <c r="A236" s="176">
        <v>2080</v>
      </c>
      <c r="B236" s="10" t="s">
        <v>465</v>
      </c>
      <c r="C236" s="36">
        <v>55230</v>
      </c>
      <c r="D236" s="14">
        <f t="shared" si="53"/>
        <v>72600840.76846342</v>
      </c>
      <c r="E236" s="12">
        <v>10506705</v>
      </c>
      <c r="F236" s="26">
        <f t="shared" si="54"/>
        <v>83107545.76846342</v>
      </c>
      <c r="G236" s="48">
        <v>4676331</v>
      </c>
      <c r="H236" s="29">
        <f t="shared" si="55"/>
        <v>87783876.76846342</v>
      </c>
      <c r="I236" s="96">
        <v>1762745</v>
      </c>
      <c r="J236" s="26">
        <f t="shared" si="56"/>
        <v>89546621.76846342</v>
      </c>
      <c r="K236" s="190">
        <v>9218923</v>
      </c>
      <c r="L236" s="184">
        <v>-559</v>
      </c>
      <c r="M236" s="32">
        <f t="shared" si="57"/>
        <v>98764985.76846342</v>
      </c>
      <c r="N236" s="184">
        <v>-176837.89615008235</v>
      </c>
      <c r="O236" s="32">
        <f t="shared" si="58"/>
        <v>98588147.87231334</v>
      </c>
      <c r="P236" s="184">
        <v>1421947</v>
      </c>
      <c r="Q236" s="77">
        <f t="shared" si="59"/>
        <v>100010094.87231334</v>
      </c>
      <c r="R236" s="184">
        <v>3092423</v>
      </c>
      <c r="S236" s="77">
        <f t="shared" si="60"/>
        <v>103102517.87231334</v>
      </c>
      <c r="T236" s="184">
        <v>2681669</v>
      </c>
      <c r="U236" s="77">
        <f t="shared" si="61"/>
        <v>105784186.87231334</v>
      </c>
      <c r="V236" s="184">
        <v>3530685</v>
      </c>
      <c r="W236" s="221">
        <f t="shared" si="62"/>
        <v>109314871.87231334</v>
      </c>
      <c r="X236" s="184">
        <v>7307280</v>
      </c>
      <c r="Y236" s="221">
        <f t="shared" si="63"/>
        <v>116622151.87231334</v>
      </c>
      <c r="Z236" s="184">
        <v>4463445</v>
      </c>
      <c r="AA236" s="221">
        <f t="shared" si="64"/>
        <v>121085596.87231334</v>
      </c>
      <c r="AB236" s="184">
        <v>4577820</v>
      </c>
      <c r="AC236" s="221">
        <f t="shared" si="68"/>
        <v>125663416.87231334</v>
      </c>
      <c r="AD236" s="184">
        <v>8229757</v>
      </c>
      <c r="AE236" s="221">
        <f t="shared" si="68"/>
        <v>133893173.87231334</v>
      </c>
      <c r="AF236" s="184">
        <v>5989974</v>
      </c>
      <c r="AG236" s="221">
        <f t="shared" si="65"/>
        <v>139883147.87231332</v>
      </c>
      <c r="AH236" s="184">
        <v>5132553</v>
      </c>
      <c r="AI236" s="221">
        <f t="shared" si="66"/>
        <v>145015700.87231332</v>
      </c>
      <c r="AJ236" s="184">
        <v>2120478</v>
      </c>
      <c r="AK236" s="221">
        <f t="shared" si="67"/>
        <v>147136178.87231332</v>
      </c>
    </row>
    <row r="237" spans="1:37" ht="14.25">
      <c r="A237" s="176">
        <v>2081</v>
      </c>
      <c r="B237" s="10" t="s">
        <v>467</v>
      </c>
      <c r="C237" s="36">
        <v>47717</v>
      </c>
      <c r="D237" s="14">
        <f t="shared" si="53"/>
        <v>62724865.45263026</v>
      </c>
      <c r="E237" s="12">
        <v>11076387</v>
      </c>
      <c r="F237" s="26">
        <f t="shared" si="54"/>
        <v>73801252.45263025</v>
      </c>
      <c r="G237" s="48">
        <v>3717765</v>
      </c>
      <c r="H237" s="29">
        <f t="shared" si="55"/>
        <v>77519017.45263025</v>
      </c>
      <c r="I237" s="96">
        <v>1038387</v>
      </c>
      <c r="J237" s="26">
        <f t="shared" si="56"/>
        <v>78557404.45263025</v>
      </c>
      <c r="K237" s="190">
        <v>7469706</v>
      </c>
      <c r="L237" s="184">
        <v>-108562</v>
      </c>
      <c r="M237" s="32">
        <f t="shared" si="57"/>
        <v>85918548.45263025</v>
      </c>
      <c r="N237" s="184">
        <v>344249.8650444746</v>
      </c>
      <c r="O237" s="32">
        <f t="shared" si="58"/>
        <v>86262798.31767473</v>
      </c>
      <c r="P237" s="184">
        <v>852005</v>
      </c>
      <c r="Q237" s="77">
        <f t="shared" si="59"/>
        <v>87114803.31767473</v>
      </c>
      <c r="R237" s="184">
        <v>3930200</v>
      </c>
      <c r="S237" s="77">
        <f t="shared" si="60"/>
        <v>91045003.31767473</v>
      </c>
      <c r="T237" s="184">
        <v>2022444</v>
      </c>
      <c r="U237" s="77">
        <f t="shared" si="61"/>
        <v>93067447.31767473</v>
      </c>
      <c r="V237" s="184">
        <v>2748405</v>
      </c>
      <c r="W237" s="221">
        <f t="shared" si="62"/>
        <v>95815852.31767473</v>
      </c>
      <c r="X237" s="184">
        <v>4967219</v>
      </c>
      <c r="Y237" s="221">
        <f t="shared" si="63"/>
        <v>100783071.31767473</v>
      </c>
      <c r="Z237" s="184">
        <v>4412577</v>
      </c>
      <c r="AA237" s="221">
        <f t="shared" si="64"/>
        <v>105195648.31767473</v>
      </c>
      <c r="AB237" s="184">
        <v>3214136</v>
      </c>
      <c r="AC237" s="221">
        <f t="shared" si="68"/>
        <v>108409784.31767473</v>
      </c>
      <c r="AD237" s="184">
        <v>5147590</v>
      </c>
      <c r="AE237" s="221">
        <f t="shared" si="68"/>
        <v>113557374.31767473</v>
      </c>
      <c r="AF237" s="184">
        <v>5734196</v>
      </c>
      <c r="AG237" s="221">
        <f t="shared" si="65"/>
        <v>119291570.31767473</v>
      </c>
      <c r="AH237" s="184">
        <v>4185817</v>
      </c>
      <c r="AI237" s="221">
        <f t="shared" si="66"/>
        <v>123477387.31767473</v>
      </c>
      <c r="AJ237" s="184">
        <v>1715469</v>
      </c>
      <c r="AK237" s="221">
        <f t="shared" si="67"/>
        <v>125192856.31767473</v>
      </c>
    </row>
    <row r="238" spans="1:37" ht="14.25">
      <c r="A238" s="176">
        <v>2082</v>
      </c>
      <c r="B238" s="10" t="s">
        <v>469</v>
      </c>
      <c r="C238" s="36">
        <v>10982</v>
      </c>
      <c r="D238" s="14">
        <f t="shared" si="53"/>
        <v>14436038.988217732</v>
      </c>
      <c r="E238" s="12">
        <v>3109270</v>
      </c>
      <c r="F238" s="26">
        <f t="shared" si="54"/>
        <v>17545308.988217734</v>
      </c>
      <c r="G238" s="48">
        <v>905736</v>
      </c>
      <c r="H238" s="29">
        <f t="shared" si="55"/>
        <v>18451044.988217734</v>
      </c>
      <c r="I238" s="96">
        <v>615743</v>
      </c>
      <c r="J238" s="26">
        <f t="shared" si="56"/>
        <v>19066787.988217734</v>
      </c>
      <c r="K238" s="190">
        <v>2719258</v>
      </c>
      <c r="L238" s="184">
        <v>37025</v>
      </c>
      <c r="M238" s="32">
        <f t="shared" si="57"/>
        <v>21823070.988217734</v>
      </c>
      <c r="N238" s="184">
        <v>-51625.348787255585</v>
      </c>
      <c r="O238" s="32">
        <f t="shared" si="58"/>
        <v>21771445.63943048</v>
      </c>
      <c r="P238" s="184">
        <v>84978</v>
      </c>
      <c r="Q238" s="77">
        <f t="shared" si="59"/>
        <v>21856423.63943048</v>
      </c>
      <c r="R238" s="184">
        <v>1176651</v>
      </c>
      <c r="S238" s="77">
        <f t="shared" si="60"/>
        <v>23033074.63943048</v>
      </c>
      <c r="T238" s="184">
        <v>175673</v>
      </c>
      <c r="U238" s="77">
        <f t="shared" si="61"/>
        <v>23208747.63943048</v>
      </c>
      <c r="V238" s="184">
        <v>513143</v>
      </c>
      <c r="W238" s="221">
        <f t="shared" si="62"/>
        <v>23721890.63943048</v>
      </c>
      <c r="X238" s="184">
        <v>3919944</v>
      </c>
      <c r="Y238" s="221">
        <f t="shared" si="63"/>
        <v>27641834.63943048</v>
      </c>
      <c r="Z238" s="184">
        <v>529717</v>
      </c>
      <c r="AA238" s="221">
        <f t="shared" si="64"/>
        <v>28171551.63943048</v>
      </c>
      <c r="AB238" s="184">
        <v>1088939</v>
      </c>
      <c r="AC238" s="221">
        <f t="shared" si="68"/>
        <v>29260490.63943048</v>
      </c>
      <c r="AD238" s="184">
        <v>4995748</v>
      </c>
      <c r="AE238" s="221">
        <f t="shared" si="68"/>
        <v>34256238.63943048</v>
      </c>
      <c r="AF238" s="184">
        <v>1156550</v>
      </c>
      <c r="AG238" s="221">
        <f t="shared" si="65"/>
        <v>35412788.63943048</v>
      </c>
      <c r="AH238" s="184">
        <v>782455</v>
      </c>
      <c r="AI238" s="221">
        <f t="shared" si="66"/>
        <v>36195243.63943048</v>
      </c>
      <c r="AJ238" s="184">
        <v>308213</v>
      </c>
      <c r="AK238" s="221">
        <f t="shared" si="67"/>
        <v>36503456.63943048</v>
      </c>
    </row>
    <row r="239" spans="1:37" ht="14.25">
      <c r="A239" s="176">
        <v>2083</v>
      </c>
      <c r="B239" s="10" t="s">
        <v>471</v>
      </c>
      <c r="C239" s="36">
        <v>15320</v>
      </c>
      <c r="D239" s="14">
        <f t="shared" si="53"/>
        <v>20138418.985566895</v>
      </c>
      <c r="E239" s="12">
        <v>2928444</v>
      </c>
      <c r="F239" s="26">
        <f t="shared" si="54"/>
        <v>23066862.985566895</v>
      </c>
      <c r="G239" s="48">
        <v>759634</v>
      </c>
      <c r="H239" s="29">
        <f t="shared" si="55"/>
        <v>23826496.985566895</v>
      </c>
      <c r="I239" s="96">
        <v>381431</v>
      </c>
      <c r="J239" s="26">
        <f t="shared" si="56"/>
        <v>24207927.985566895</v>
      </c>
      <c r="K239" s="190">
        <v>2763974</v>
      </c>
      <c r="L239" s="184">
        <v>64864</v>
      </c>
      <c r="M239" s="32">
        <f t="shared" si="57"/>
        <v>27036765.985566895</v>
      </c>
      <c r="N239" s="184">
        <v>-37722.78723554686</v>
      </c>
      <c r="O239" s="32">
        <f t="shared" si="58"/>
        <v>26999043.19833135</v>
      </c>
      <c r="P239" s="184">
        <v>162911</v>
      </c>
      <c r="Q239" s="77">
        <f t="shared" si="59"/>
        <v>27161954.19833135</v>
      </c>
      <c r="R239" s="184">
        <v>533758</v>
      </c>
      <c r="S239" s="77">
        <f t="shared" si="60"/>
        <v>27695712.19833135</v>
      </c>
      <c r="T239" s="184">
        <v>171158</v>
      </c>
      <c r="U239" s="77">
        <f t="shared" si="61"/>
        <v>27866870.19833135</v>
      </c>
      <c r="V239" s="184">
        <v>562835</v>
      </c>
      <c r="W239" s="221">
        <f t="shared" si="62"/>
        <v>28429705.19833135</v>
      </c>
      <c r="X239" s="184">
        <v>4654118</v>
      </c>
      <c r="Y239" s="221">
        <f t="shared" si="63"/>
        <v>33083823.19833135</v>
      </c>
      <c r="Z239" s="184">
        <v>817957</v>
      </c>
      <c r="AA239" s="221">
        <f t="shared" si="64"/>
        <v>33901780.19833135</v>
      </c>
      <c r="AB239" s="184">
        <v>735328</v>
      </c>
      <c r="AC239" s="221">
        <f t="shared" si="68"/>
        <v>34637108.19833135</v>
      </c>
      <c r="AD239" s="184">
        <v>6466390</v>
      </c>
      <c r="AE239" s="221">
        <f t="shared" si="68"/>
        <v>41103498.19833135</v>
      </c>
      <c r="AF239" s="184">
        <v>1276352</v>
      </c>
      <c r="AG239" s="221">
        <f t="shared" si="65"/>
        <v>42379850.19833135</v>
      </c>
      <c r="AH239" s="184">
        <v>405832</v>
      </c>
      <c r="AI239" s="221">
        <f t="shared" si="66"/>
        <v>42785682.19833135</v>
      </c>
      <c r="AJ239" s="184">
        <v>147148</v>
      </c>
      <c r="AK239" s="221">
        <f t="shared" si="67"/>
        <v>42932830.19833135</v>
      </c>
    </row>
    <row r="240" spans="1:37" ht="14.25">
      <c r="A240" s="176">
        <v>2084</v>
      </c>
      <c r="B240" s="10" t="s">
        <v>473</v>
      </c>
      <c r="C240" s="36">
        <v>21910</v>
      </c>
      <c r="D240" s="14">
        <f t="shared" si="53"/>
        <v>28801093.993065972</v>
      </c>
      <c r="E240" s="12">
        <v>3764680</v>
      </c>
      <c r="F240" s="26">
        <f t="shared" si="54"/>
        <v>32565773.993065972</v>
      </c>
      <c r="G240" s="48">
        <v>1411821</v>
      </c>
      <c r="H240" s="29">
        <f t="shared" si="55"/>
        <v>33977594.99306597</v>
      </c>
      <c r="I240" s="96">
        <v>642289</v>
      </c>
      <c r="J240" s="26">
        <f t="shared" si="56"/>
        <v>34619883.99306597</v>
      </c>
      <c r="K240" s="190">
        <v>2487326</v>
      </c>
      <c r="L240" s="184">
        <v>47073</v>
      </c>
      <c r="M240" s="32">
        <f t="shared" si="57"/>
        <v>37154282.99306597</v>
      </c>
      <c r="N240" s="184">
        <v>-661393.5468884408</v>
      </c>
      <c r="O240" s="32">
        <f t="shared" si="58"/>
        <v>36492889.44617753</v>
      </c>
      <c r="P240" s="184">
        <v>235583</v>
      </c>
      <c r="Q240" s="77">
        <f t="shared" si="59"/>
        <v>36728472.44617753</v>
      </c>
      <c r="R240" s="184">
        <v>205983</v>
      </c>
      <c r="S240" s="77">
        <f t="shared" si="60"/>
        <v>36934455.44617753</v>
      </c>
      <c r="T240" s="184">
        <v>261518</v>
      </c>
      <c r="U240" s="77">
        <f t="shared" si="61"/>
        <v>37195973.44617753</v>
      </c>
      <c r="V240" s="184">
        <v>471299</v>
      </c>
      <c r="W240" s="221">
        <f t="shared" si="62"/>
        <v>37667272.44617753</v>
      </c>
      <c r="X240" s="184">
        <v>6452797</v>
      </c>
      <c r="Y240" s="221">
        <f t="shared" si="63"/>
        <v>44120069.44617753</v>
      </c>
      <c r="Z240" s="184">
        <v>1042645</v>
      </c>
      <c r="AA240" s="221">
        <f t="shared" si="64"/>
        <v>45162714.44617753</v>
      </c>
      <c r="AB240" s="184">
        <v>1005596</v>
      </c>
      <c r="AC240" s="221">
        <f t="shared" si="68"/>
        <v>46168310.44617753</v>
      </c>
      <c r="AD240" s="184">
        <v>7387056</v>
      </c>
      <c r="AE240" s="221">
        <f t="shared" si="68"/>
        <v>53555366.44617753</v>
      </c>
      <c r="AF240" s="184">
        <v>1977535</v>
      </c>
      <c r="AG240" s="221">
        <f t="shared" si="65"/>
        <v>55532901.44617753</v>
      </c>
      <c r="AH240" s="184">
        <v>843479</v>
      </c>
      <c r="AI240" s="221">
        <f t="shared" si="66"/>
        <v>56376380.44617753</v>
      </c>
      <c r="AJ240" s="184">
        <v>318305</v>
      </c>
      <c r="AK240" s="221">
        <f t="shared" si="67"/>
        <v>56694685.44617753</v>
      </c>
    </row>
    <row r="241" spans="1:37" ht="14.25">
      <c r="A241" s="176">
        <v>2085</v>
      </c>
      <c r="B241" s="10" t="s">
        <v>475</v>
      </c>
      <c r="C241" s="36">
        <v>25400</v>
      </c>
      <c r="D241" s="14">
        <f t="shared" si="53"/>
        <v>33388762.547872007</v>
      </c>
      <c r="E241" s="12">
        <v>4260217</v>
      </c>
      <c r="F241" s="26">
        <f t="shared" si="54"/>
        <v>37648979.54787201</v>
      </c>
      <c r="G241" s="48">
        <v>1466302</v>
      </c>
      <c r="H241" s="29">
        <f t="shared" si="55"/>
        <v>39115281.54787201</v>
      </c>
      <c r="I241" s="96">
        <v>493973</v>
      </c>
      <c r="J241" s="26">
        <f t="shared" si="56"/>
        <v>39609254.54787201</v>
      </c>
      <c r="K241" s="190">
        <v>4241600</v>
      </c>
      <c r="L241" s="184">
        <v>-1896</v>
      </c>
      <c r="M241" s="32">
        <f t="shared" si="57"/>
        <v>43848958.54787201</v>
      </c>
      <c r="N241" s="184">
        <v>-207491.5819701627</v>
      </c>
      <c r="O241" s="32">
        <f t="shared" si="58"/>
        <v>43641466.965901844</v>
      </c>
      <c r="P241" s="184">
        <v>9077</v>
      </c>
      <c r="Q241" s="77">
        <f t="shared" si="59"/>
        <v>43650543.965901844</v>
      </c>
      <c r="R241" s="184">
        <v>1640171</v>
      </c>
      <c r="S241" s="77">
        <f t="shared" si="60"/>
        <v>45290714.965901844</v>
      </c>
      <c r="T241" s="184">
        <v>426034</v>
      </c>
      <c r="U241" s="77">
        <f t="shared" si="61"/>
        <v>45716748.965901844</v>
      </c>
      <c r="V241" s="184">
        <v>331121</v>
      </c>
      <c r="W241" s="221">
        <f t="shared" si="62"/>
        <v>46047869.965901844</v>
      </c>
      <c r="X241" s="184">
        <v>5398278</v>
      </c>
      <c r="Y241" s="221">
        <f t="shared" si="63"/>
        <v>51446147.965901844</v>
      </c>
      <c r="Z241" s="184">
        <v>1230625</v>
      </c>
      <c r="AA241" s="221">
        <f t="shared" si="64"/>
        <v>52676772.965901844</v>
      </c>
      <c r="AB241" s="184">
        <v>886485</v>
      </c>
      <c r="AC241" s="221">
        <f t="shared" si="68"/>
        <v>53563257.965901844</v>
      </c>
      <c r="AD241" s="184">
        <v>5315513</v>
      </c>
      <c r="AE241" s="221">
        <f t="shared" si="68"/>
        <v>58878770.965901844</v>
      </c>
      <c r="AF241" s="184">
        <v>2337698</v>
      </c>
      <c r="AG241" s="221">
        <f t="shared" si="65"/>
        <v>61216468.965901844</v>
      </c>
      <c r="AH241" s="184">
        <v>783820</v>
      </c>
      <c r="AI241" s="221">
        <f t="shared" si="66"/>
        <v>62000288.965901844</v>
      </c>
      <c r="AJ241" s="184">
        <v>300726</v>
      </c>
      <c r="AK241" s="221">
        <f t="shared" si="67"/>
        <v>62301014.965901844</v>
      </c>
    </row>
    <row r="242" spans="1:37" ht="14.25">
      <c r="A242" s="176">
        <v>2101</v>
      </c>
      <c r="B242" s="10" t="s">
        <v>477</v>
      </c>
      <c r="C242" s="36">
        <v>5975</v>
      </c>
      <c r="D242" s="14">
        <f t="shared" si="53"/>
        <v>7854246.308013198</v>
      </c>
      <c r="E242" s="12">
        <v>2189427</v>
      </c>
      <c r="F242" s="26">
        <f t="shared" si="54"/>
        <v>10043673.308013197</v>
      </c>
      <c r="G242" s="48">
        <v>637680</v>
      </c>
      <c r="H242" s="29">
        <f t="shared" si="55"/>
        <v>10681353.308013197</v>
      </c>
      <c r="I242" s="96">
        <v>225345</v>
      </c>
      <c r="J242" s="26">
        <f t="shared" si="56"/>
        <v>10906698.308013197</v>
      </c>
      <c r="K242" s="190">
        <v>38531</v>
      </c>
      <c r="L242" s="184">
        <v>72383</v>
      </c>
      <c r="M242" s="32">
        <f t="shared" si="57"/>
        <v>11017612.308013197</v>
      </c>
      <c r="N242" s="184">
        <v>-21106.654616996646</v>
      </c>
      <c r="O242" s="32">
        <f t="shared" si="58"/>
        <v>10996505.6533962</v>
      </c>
      <c r="P242" s="184">
        <v>52537</v>
      </c>
      <c r="Q242" s="77">
        <f t="shared" si="59"/>
        <v>11049042.6533962</v>
      </c>
      <c r="R242" s="184">
        <v>189404</v>
      </c>
      <c r="S242" s="77">
        <f t="shared" si="60"/>
        <v>11238446.6533962</v>
      </c>
      <c r="T242" s="184">
        <v>78345</v>
      </c>
      <c r="U242" s="77">
        <f t="shared" si="61"/>
        <v>11316791.6533962</v>
      </c>
      <c r="V242" s="184">
        <v>133192</v>
      </c>
      <c r="W242" s="221">
        <f t="shared" si="62"/>
        <v>11449983.6533962</v>
      </c>
      <c r="X242" s="184">
        <v>1314400</v>
      </c>
      <c r="Y242" s="221">
        <f t="shared" si="63"/>
        <v>12764383.6533962</v>
      </c>
      <c r="Z242" s="184">
        <v>134853</v>
      </c>
      <c r="AA242" s="221">
        <f t="shared" si="64"/>
        <v>12899236.6533962</v>
      </c>
      <c r="AB242" s="184">
        <v>503566</v>
      </c>
      <c r="AC242" s="221">
        <f t="shared" si="68"/>
        <v>13402802.6533962</v>
      </c>
      <c r="AD242" s="184">
        <v>2157696</v>
      </c>
      <c r="AE242" s="221">
        <f t="shared" si="68"/>
        <v>15560498.6533962</v>
      </c>
      <c r="AF242" s="184">
        <v>243532</v>
      </c>
      <c r="AG242" s="221">
        <f t="shared" si="65"/>
        <v>15804030.6533962</v>
      </c>
      <c r="AH242" s="184">
        <v>42530</v>
      </c>
      <c r="AI242" s="221">
        <f t="shared" si="66"/>
        <v>15846560.6533962</v>
      </c>
      <c r="AJ242" s="184">
        <v>15394</v>
      </c>
      <c r="AK242" s="221">
        <f t="shared" si="67"/>
        <v>15861954.6533962</v>
      </c>
    </row>
    <row r="243" spans="1:37" ht="14.25">
      <c r="A243" s="176">
        <v>2104</v>
      </c>
      <c r="B243" s="10" t="s">
        <v>479</v>
      </c>
      <c r="C243" s="36">
        <v>10055</v>
      </c>
      <c r="D243" s="14">
        <f t="shared" si="53"/>
        <v>13217480.607041458</v>
      </c>
      <c r="E243" s="12">
        <v>2097322</v>
      </c>
      <c r="F243" s="26">
        <f t="shared" si="54"/>
        <v>15314802.607041458</v>
      </c>
      <c r="G243" s="48">
        <v>547909</v>
      </c>
      <c r="H243" s="29">
        <f t="shared" si="55"/>
        <v>15862711.607041458</v>
      </c>
      <c r="I243" s="96">
        <v>143779</v>
      </c>
      <c r="J243" s="26">
        <f t="shared" si="56"/>
        <v>16006490.607041458</v>
      </c>
      <c r="K243" s="190">
        <v>1076077</v>
      </c>
      <c r="L243" s="184">
        <v>29988</v>
      </c>
      <c r="M243" s="32">
        <f t="shared" si="57"/>
        <v>17112555.607041456</v>
      </c>
      <c r="N243" s="184">
        <v>-54775.59534291178</v>
      </c>
      <c r="O243" s="32">
        <f t="shared" si="58"/>
        <v>17057780.011698544</v>
      </c>
      <c r="P243" s="184">
        <v>88148</v>
      </c>
      <c r="Q243" s="77">
        <f t="shared" si="59"/>
        <v>17145928.011698544</v>
      </c>
      <c r="R243" s="184">
        <v>-1083606</v>
      </c>
      <c r="S243" s="77">
        <f t="shared" si="60"/>
        <v>16062322.011698544</v>
      </c>
      <c r="T243" s="184">
        <v>78568</v>
      </c>
      <c r="U243" s="77">
        <f t="shared" si="61"/>
        <v>16140890.011698544</v>
      </c>
      <c r="V243" s="184">
        <v>248550</v>
      </c>
      <c r="W243" s="221">
        <f t="shared" si="62"/>
        <v>16389440.011698544</v>
      </c>
      <c r="X243" s="184">
        <v>1846647</v>
      </c>
      <c r="Y243" s="221">
        <f t="shared" si="63"/>
        <v>18236087.011698544</v>
      </c>
      <c r="Z243" s="184">
        <v>350542</v>
      </c>
      <c r="AA243" s="221">
        <f t="shared" si="64"/>
        <v>18586629.011698544</v>
      </c>
      <c r="AB243" s="184">
        <v>260193</v>
      </c>
      <c r="AC243" s="221">
        <f t="shared" si="68"/>
        <v>18846822.011698544</v>
      </c>
      <c r="AD243" s="184">
        <v>2955240</v>
      </c>
      <c r="AE243" s="221">
        <f t="shared" si="68"/>
        <v>21802062.011698544</v>
      </c>
      <c r="AF243" s="184">
        <v>463788</v>
      </c>
      <c r="AG243" s="221">
        <f t="shared" si="65"/>
        <v>22265850.011698544</v>
      </c>
      <c r="AH243" s="184">
        <v>56301</v>
      </c>
      <c r="AI243" s="221">
        <f t="shared" si="66"/>
        <v>22322151.011698544</v>
      </c>
      <c r="AJ243" s="184">
        <v>20263</v>
      </c>
      <c r="AK243" s="221">
        <f t="shared" si="67"/>
        <v>22342414.011698544</v>
      </c>
    </row>
    <row r="244" spans="1:37" ht="14.25">
      <c r="A244" s="176">
        <v>2121</v>
      </c>
      <c r="B244" s="10" t="s">
        <v>481</v>
      </c>
      <c r="C244" s="36">
        <v>11781</v>
      </c>
      <c r="D244" s="14">
        <f t="shared" si="53"/>
        <v>15486339.038444098</v>
      </c>
      <c r="E244" s="12">
        <v>1722340</v>
      </c>
      <c r="F244" s="26">
        <f t="shared" si="54"/>
        <v>17208679.038444098</v>
      </c>
      <c r="G244" s="48">
        <v>571370</v>
      </c>
      <c r="H244" s="29">
        <f t="shared" si="55"/>
        <v>17780049.038444098</v>
      </c>
      <c r="I244" s="96">
        <v>210820</v>
      </c>
      <c r="J244" s="26">
        <f t="shared" si="56"/>
        <v>17990869.038444098</v>
      </c>
      <c r="K244" s="190">
        <v>756077</v>
      </c>
      <c r="L244" s="184">
        <v>91768</v>
      </c>
      <c r="M244" s="32">
        <f t="shared" si="57"/>
        <v>18838714.038444098</v>
      </c>
      <c r="N244" s="184">
        <v>-242586.0413460806</v>
      </c>
      <c r="O244" s="32">
        <f t="shared" si="58"/>
        <v>18596127.997098017</v>
      </c>
      <c r="P244" s="184">
        <v>101751</v>
      </c>
      <c r="Q244" s="77">
        <f t="shared" si="59"/>
        <v>18697878.997098017</v>
      </c>
      <c r="R244" s="184">
        <v>192865</v>
      </c>
      <c r="S244" s="77">
        <f t="shared" si="60"/>
        <v>18890743.997098017</v>
      </c>
      <c r="T244" s="184">
        <v>122691</v>
      </c>
      <c r="U244" s="77">
        <f t="shared" si="61"/>
        <v>19013434.997098017</v>
      </c>
      <c r="V244" s="184">
        <v>201215</v>
      </c>
      <c r="W244" s="221">
        <f t="shared" si="62"/>
        <v>19214649.997098017</v>
      </c>
      <c r="X244" s="184">
        <v>2388075</v>
      </c>
      <c r="Y244" s="221">
        <f t="shared" si="63"/>
        <v>21602724.997098017</v>
      </c>
      <c r="Z244" s="184">
        <v>145724</v>
      </c>
      <c r="AA244" s="221">
        <f t="shared" si="64"/>
        <v>21748448.997098017</v>
      </c>
      <c r="AB244" s="184">
        <v>942132</v>
      </c>
      <c r="AC244" s="221">
        <f t="shared" si="68"/>
        <v>22690580.997098017</v>
      </c>
      <c r="AD244" s="184">
        <v>3915231</v>
      </c>
      <c r="AE244" s="221">
        <f t="shared" si="68"/>
        <v>26605811.997098017</v>
      </c>
      <c r="AF244" s="184">
        <v>448865</v>
      </c>
      <c r="AG244" s="221">
        <f t="shared" si="65"/>
        <v>27054676.997098017</v>
      </c>
      <c r="AH244" s="184">
        <v>28378</v>
      </c>
      <c r="AI244" s="221">
        <f t="shared" si="66"/>
        <v>27083054.997098017</v>
      </c>
      <c r="AJ244" s="184">
        <v>10162</v>
      </c>
      <c r="AK244" s="221">
        <f t="shared" si="67"/>
        <v>27093216.997098017</v>
      </c>
    </row>
    <row r="245" spans="1:37" ht="14.25">
      <c r="A245" s="176">
        <v>2132</v>
      </c>
      <c r="B245" s="10" t="s">
        <v>483</v>
      </c>
      <c r="C245" s="36">
        <v>9822</v>
      </c>
      <c r="D245" s="14">
        <f t="shared" si="53"/>
        <v>12911197.863984207</v>
      </c>
      <c r="E245" s="12">
        <v>2055975</v>
      </c>
      <c r="F245" s="26">
        <f t="shared" si="54"/>
        <v>14967172.863984207</v>
      </c>
      <c r="G245" s="48">
        <v>621199</v>
      </c>
      <c r="H245" s="29">
        <f t="shared" si="55"/>
        <v>15588371.863984207</v>
      </c>
      <c r="I245" s="96">
        <v>611388</v>
      </c>
      <c r="J245" s="26">
        <f t="shared" si="56"/>
        <v>16199759.863984207</v>
      </c>
      <c r="K245" s="190">
        <v>1992215</v>
      </c>
      <c r="L245" s="184">
        <v>69220</v>
      </c>
      <c r="M245" s="32">
        <f t="shared" si="57"/>
        <v>18261194.863984205</v>
      </c>
      <c r="N245" s="184">
        <v>23895.702987760305</v>
      </c>
      <c r="O245" s="32">
        <f t="shared" si="58"/>
        <v>18285090.566971965</v>
      </c>
      <c r="P245" s="184">
        <v>92802</v>
      </c>
      <c r="Q245" s="77">
        <f t="shared" si="59"/>
        <v>18377892.566971965</v>
      </c>
      <c r="R245" s="184">
        <v>307878</v>
      </c>
      <c r="S245" s="77">
        <f t="shared" si="60"/>
        <v>18685770.566971965</v>
      </c>
      <c r="T245" s="184">
        <v>132115</v>
      </c>
      <c r="U245" s="77">
        <f t="shared" si="61"/>
        <v>18817885.566971965</v>
      </c>
      <c r="V245" s="184">
        <v>201590</v>
      </c>
      <c r="W245" s="221">
        <f t="shared" si="62"/>
        <v>19019475.566971965</v>
      </c>
      <c r="X245" s="184">
        <v>2751396</v>
      </c>
      <c r="Y245" s="221">
        <f t="shared" si="63"/>
        <v>21770871.566971965</v>
      </c>
      <c r="Z245" s="184">
        <v>243611</v>
      </c>
      <c r="AA245" s="221">
        <f t="shared" si="64"/>
        <v>22014482.566971965</v>
      </c>
      <c r="AB245" s="184">
        <v>970523</v>
      </c>
      <c r="AC245" s="221">
        <f t="shared" si="68"/>
        <v>22985005.566971965</v>
      </c>
      <c r="AD245" s="184">
        <v>3254760</v>
      </c>
      <c r="AE245" s="221">
        <f t="shared" si="68"/>
        <v>26239765.566971965</v>
      </c>
      <c r="AF245" s="184">
        <v>327136</v>
      </c>
      <c r="AG245" s="221">
        <f t="shared" si="65"/>
        <v>26566901.566971965</v>
      </c>
      <c r="AH245" s="184">
        <v>123766</v>
      </c>
      <c r="AI245" s="221">
        <f t="shared" si="66"/>
        <v>26690667.566971965</v>
      </c>
      <c r="AJ245" s="184">
        <v>46795</v>
      </c>
      <c r="AK245" s="221">
        <f t="shared" si="67"/>
        <v>26737462.566971965</v>
      </c>
    </row>
    <row r="246" spans="1:37" ht="14.25">
      <c r="A246" s="176">
        <v>2161</v>
      </c>
      <c r="B246" s="10" t="s">
        <v>485</v>
      </c>
      <c r="C246" s="36">
        <v>19189</v>
      </c>
      <c r="D246" s="14">
        <f t="shared" si="53"/>
        <v>25224289.94216992</v>
      </c>
      <c r="E246" s="12">
        <v>2791008</v>
      </c>
      <c r="F246" s="26">
        <f t="shared" si="54"/>
        <v>28015297.94216992</v>
      </c>
      <c r="G246" s="48">
        <v>1528199</v>
      </c>
      <c r="H246" s="29">
        <f t="shared" si="55"/>
        <v>29543496.94216992</v>
      </c>
      <c r="I246" s="96">
        <v>661242</v>
      </c>
      <c r="J246" s="26">
        <f t="shared" si="56"/>
        <v>30204738.94216992</v>
      </c>
      <c r="K246" s="190">
        <v>2146446</v>
      </c>
      <c r="L246" s="184">
        <v>41334</v>
      </c>
      <c r="M246" s="32">
        <f t="shared" si="57"/>
        <v>32392518.94216992</v>
      </c>
      <c r="N246" s="184">
        <v>119310.43490450829</v>
      </c>
      <c r="O246" s="32">
        <f t="shared" si="58"/>
        <v>32511829.377074428</v>
      </c>
      <c r="P246" s="184">
        <v>-264014</v>
      </c>
      <c r="Q246" s="77">
        <f t="shared" si="59"/>
        <v>32247815.377074428</v>
      </c>
      <c r="R246" s="184">
        <v>1754268</v>
      </c>
      <c r="S246" s="77">
        <f t="shared" si="60"/>
        <v>34002083.37707443</v>
      </c>
      <c r="T246" s="184">
        <v>320859</v>
      </c>
      <c r="U246" s="77">
        <f t="shared" si="61"/>
        <v>34322942.37707443</v>
      </c>
      <c r="V246" s="184">
        <v>448964</v>
      </c>
      <c r="W246" s="221">
        <f t="shared" si="62"/>
        <v>34771906.37707443</v>
      </c>
      <c r="X246" s="184">
        <v>4593326</v>
      </c>
      <c r="Y246" s="221">
        <f t="shared" si="63"/>
        <v>39365232.37707443</v>
      </c>
      <c r="Z246" s="184">
        <v>927105</v>
      </c>
      <c r="AA246" s="221">
        <f t="shared" si="64"/>
        <v>40292337.37707443</v>
      </c>
      <c r="AB246" s="184">
        <v>2125245</v>
      </c>
      <c r="AC246" s="221">
        <f t="shared" si="68"/>
        <v>42417582.37707443</v>
      </c>
      <c r="AD246" s="184">
        <v>5059844</v>
      </c>
      <c r="AE246" s="221">
        <f t="shared" si="68"/>
        <v>47477426.37707443</v>
      </c>
      <c r="AF246" s="184">
        <v>1074537</v>
      </c>
      <c r="AG246" s="221">
        <f t="shared" si="65"/>
        <v>48551963.37707443</v>
      </c>
      <c r="AH246" s="184">
        <v>441155</v>
      </c>
      <c r="AI246" s="221">
        <f t="shared" si="66"/>
        <v>48993118.37707443</v>
      </c>
      <c r="AJ246" s="184">
        <v>162754</v>
      </c>
      <c r="AK246" s="221">
        <f t="shared" si="67"/>
        <v>49155872.37707443</v>
      </c>
    </row>
    <row r="247" spans="1:37" ht="14.25">
      <c r="A247" s="176">
        <v>2180</v>
      </c>
      <c r="B247" s="10" t="s">
        <v>487</v>
      </c>
      <c r="C247" s="36">
        <v>92644</v>
      </c>
      <c r="D247" s="14">
        <f t="shared" si="53"/>
        <v>121782225.09783678</v>
      </c>
      <c r="E247" s="12">
        <v>17780489</v>
      </c>
      <c r="F247" s="26">
        <f t="shared" si="54"/>
        <v>139562714.0978368</v>
      </c>
      <c r="G247" s="48">
        <v>3383694</v>
      </c>
      <c r="H247" s="29">
        <f t="shared" si="55"/>
        <v>142946408.0978368</v>
      </c>
      <c r="I247" s="96">
        <v>1589342</v>
      </c>
      <c r="J247" s="26">
        <f t="shared" si="56"/>
        <v>144535750.0978368</v>
      </c>
      <c r="K247" s="190">
        <v>9562817</v>
      </c>
      <c r="L247" s="184">
        <v>116501</v>
      </c>
      <c r="M247" s="32">
        <f t="shared" si="57"/>
        <v>154215068.0978368</v>
      </c>
      <c r="N247" s="184">
        <v>-745718.8177970052</v>
      </c>
      <c r="O247" s="32">
        <f t="shared" si="58"/>
        <v>153469349.2800398</v>
      </c>
      <c r="P247" s="184">
        <v>1514365</v>
      </c>
      <c r="Q247" s="77">
        <f t="shared" si="59"/>
        <v>154983714.2800398</v>
      </c>
      <c r="R247" s="184">
        <v>4762950</v>
      </c>
      <c r="S247" s="77">
        <f t="shared" si="60"/>
        <v>159746664.2800398</v>
      </c>
      <c r="T247" s="184">
        <v>4330102</v>
      </c>
      <c r="U247" s="77">
        <f t="shared" si="61"/>
        <v>164076766.2800398</v>
      </c>
      <c r="V247" s="184">
        <v>4673931</v>
      </c>
      <c r="W247" s="221">
        <f t="shared" si="62"/>
        <v>168750697.2800398</v>
      </c>
      <c r="X247" s="184">
        <v>16426604</v>
      </c>
      <c r="Y247" s="221">
        <f t="shared" si="63"/>
        <v>185177301.2800398</v>
      </c>
      <c r="Z247" s="184">
        <v>7224030</v>
      </c>
      <c r="AA247" s="221">
        <f t="shared" si="64"/>
        <v>192401331.2800398</v>
      </c>
      <c r="AB247" s="184">
        <v>5728796</v>
      </c>
      <c r="AC247" s="221">
        <f t="shared" si="68"/>
        <v>198130127.2800398</v>
      </c>
      <c r="AD247" s="184">
        <v>15000069</v>
      </c>
      <c r="AE247" s="221">
        <f t="shared" si="68"/>
        <v>213130196.2800398</v>
      </c>
      <c r="AF247" s="184">
        <v>10412233</v>
      </c>
      <c r="AG247" s="221">
        <f t="shared" si="65"/>
        <v>223542429.2800398</v>
      </c>
      <c r="AH247" s="184">
        <v>7679069</v>
      </c>
      <c r="AI247" s="221">
        <f t="shared" si="66"/>
        <v>231221498.2800398</v>
      </c>
      <c r="AJ247" s="184">
        <v>3148202</v>
      </c>
      <c r="AK247" s="221">
        <f t="shared" si="67"/>
        <v>234369700.2800398</v>
      </c>
    </row>
    <row r="248" spans="1:37" ht="14.25">
      <c r="A248" s="176">
        <v>2181</v>
      </c>
      <c r="B248" s="10" t="s">
        <v>490</v>
      </c>
      <c r="C248" s="36">
        <v>36795</v>
      </c>
      <c r="D248" s="14">
        <f t="shared" si="53"/>
        <v>48367697.557045296</v>
      </c>
      <c r="E248" s="12">
        <v>8615939</v>
      </c>
      <c r="F248" s="26">
        <f t="shared" si="54"/>
        <v>56983636.557045296</v>
      </c>
      <c r="G248" s="48">
        <v>3397073</v>
      </c>
      <c r="H248" s="29">
        <f t="shared" si="55"/>
        <v>60380709.557045296</v>
      </c>
      <c r="I248" s="96">
        <v>518353</v>
      </c>
      <c r="J248" s="26">
        <f t="shared" si="56"/>
        <v>60899062.557045296</v>
      </c>
      <c r="K248" s="190">
        <v>3929805</v>
      </c>
      <c r="L248" s="184">
        <v>142409</v>
      </c>
      <c r="M248" s="32">
        <f t="shared" si="57"/>
        <v>64971276.557045296</v>
      </c>
      <c r="N248" s="184">
        <v>-492254.0647083521</v>
      </c>
      <c r="O248" s="32">
        <f t="shared" si="58"/>
        <v>64479022.492336944</v>
      </c>
      <c r="P248" s="184">
        <v>-94583</v>
      </c>
      <c r="Q248" s="77">
        <f t="shared" si="59"/>
        <v>64384439.492336944</v>
      </c>
      <c r="R248" s="184">
        <v>118451</v>
      </c>
      <c r="S248" s="77">
        <f t="shared" si="60"/>
        <v>64502890.492336944</v>
      </c>
      <c r="T248" s="184">
        <v>1040400</v>
      </c>
      <c r="U248" s="77">
        <f t="shared" si="61"/>
        <v>65543290.492336944</v>
      </c>
      <c r="V248" s="184">
        <v>1044016</v>
      </c>
      <c r="W248" s="221">
        <f t="shared" si="62"/>
        <v>66587306.492336944</v>
      </c>
      <c r="X248" s="184">
        <v>7922396</v>
      </c>
      <c r="Y248" s="221">
        <f t="shared" si="63"/>
        <v>74509702.49233694</v>
      </c>
      <c r="Z248" s="184">
        <v>2209840</v>
      </c>
      <c r="AA248" s="221">
        <f t="shared" si="64"/>
        <v>76719542.49233694</v>
      </c>
      <c r="AB248" s="184">
        <v>2007514</v>
      </c>
      <c r="AC248" s="221">
        <f t="shared" si="68"/>
        <v>78727056.49233694</v>
      </c>
      <c r="AD248" s="184">
        <v>10508080</v>
      </c>
      <c r="AE248" s="221">
        <f t="shared" si="68"/>
        <v>89235136.49233694</v>
      </c>
      <c r="AF248" s="184">
        <v>4176580</v>
      </c>
      <c r="AG248" s="221">
        <f t="shared" si="65"/>
        <v>93411716.49233694</v>
      </c>
      <c r="AH248" s="184">
        <v>2005984</v>
      </c>
      <c r="AI248" s="221">
        <f t="shared" si="66"/>
        <v>95417700.49233694</v>
      </c>
      <c r="AJ248" s="184">
        <v>786113</v>
      </c>
      <c r="AK248" s="221">
        <f t="shared" si="67"/>
        <v>96203813.49233694</v>
      </c>
    </row>
    <row r="249" spans="1:37" ht="14.25">
      <c r="A249" s="176">
        <v>2182</v>
      </c>
      <c r="B249" s="10" t="s">
        <v>492</v>
      </c>
      <c r="C249" s="36">
        <v>26126</v>
      </c>
      <c r="D249" s="14">
        <f t="shared" si="53"/>
        <v>34343102.7687285</v>
      </c>
      <c r="E249" s="12">
        <v>7483529</v>
      </c>
      <c r="F249" s="26">
        <f t="shared" si="54"/>
        <v>41826631.7687285</v>
      </c>
      <c r="G249" s="48">
        <v>3372593</v>
      </c>
      <c r="H249" s="29">
        <f t="shared" si="55"/>
        <v>45199224.7687285</v>
      </c>
      <c r="I249" s="96">
        <v>-445209</v>
      </c>
      <c r="J249" s="26">
        <f t="shared" si="56"/>
        <v>44754015.7687285</v>
      </c>
      <c r="K249" s="190">
        <v>3150246</v>
      </c>
      <c r="L249" s="184">
        <v>163518</v>
      </c>
      <c r="M249" s="32">
        <f t="shared" si="57"/>
        <v>48067779.7687285</v>
      </c>
      <c r="N249" s="184">
        <v>-361326.0523052141</v>
      </c>
      <c r="O249" s="32">
        <f t="shared" si="58"/>
        <v>47706453.71642329</v>
      </c>
      <c r="P249" s="184">
        <v>270148</v>
      </c>
      <c r="Q249" s="77">
        <f t="shared" si="59"/>
        <v>47976601.71642329</v>
      </c>
      <c r="R249" s="184">
        <v>443487</v>
      </c>
      <c r="S249" s="77">
        <f t="shared" si="60"/>
        <v>48420088.71642329</v>
      </c>
      <c r="T249" s="184">
        <v>512591</v>
      </c>
      <c r="U249" s="77">
        <f t="shared" si="61"/>
        <v>48932679.71642329</v>
      </c>
      <c r="V249" s="184">
        <v>669568</v>
      </c>
      <c r="W249" s="221">
        <f t="shared" si="62"/>
        <v>49602247.71642329</v>
      </c>
      <c r="X249" s="184">
        <v>4817986</v>
      </c>
      <c r="Y249" s="221">
        <f t="shared" si="63"/>
        <v>54420233.71642329</v>
      </c>
      <c r="Z249" s="184">
        <v>1056607</v>
      </c>
      <c r="AA249" s="221">
        <f t="shared" si="64"/>
        <v>55476840.71642329</v>
      </c>
      <c r="AB249" s="184">
        <v>1298611</v>
      </c>
      <c r="AC249" s="221">
        <f t="shared" si="68"/>
        <v>56775451.71642329</v>
      </c>
      <c r="AD249" s="184">
        <v>8533135</v>
      </c>
      <c r="AE249" s="221">
        <f t="shared" si="68"/>
        <v>65308586.71642329</v>
      </c>
      <c r="AF249" s="184">
        <v>2084407</v>
      </c>
      <c r="AG249" s="221">
        <f t="shared" si="65"/>
        <v>67392993.71642329</v>
      </c>
      <c r="AH249" s="184">
        <v>717726</v>
      </c>
      <c r="AI249" s="221">
        <f t="shared" si="66"/>
        <v>68110719.71642329</v>
      </c>
      <c r="AJ249" s="184">
        <v>279393</v>
      </c>
      <c r="AK249" s="221">
        <f t="shared" si="67"/>
        <v>68390112.71642329</v>
      </c>
    </row>
    <row r="250" spans="1:37" ht="14.25">
      <c r="A250" s="176">
        <v>2183</v>
      </c>
      <c r="B250" s="10" t="s">
        <v>494</v>
      </c>
      <c r="C250" s="36">
        <v>26197</v>
      </c>
      <c r="D250" s="14">
        <f t="shared" si="53"/>
        <v>34436433.561677285</v>
      </c>
      <c r="E250" s="12">
        <v>6015549</v>
      </c>
      <c r="F250" s="26">
        <f t="shared" si="54"/>
        <v>40451982.561677285</v>
      </c>
      <c r="G250" s="48">
        <v>2029810</v>
      </c>
      <c r="H250" s="29">
        <f t="shared" si="55"/>
        <v>42481792.561677285</v>
      </c>
      <c r="I250" s="96">
        <v>629342</v>
      </c>
      <c r="J250" s="26">
        <f t="shared" si="56"/>
        <v>43111134.561677285</v>
      </c>
      <c r="K250" s="190">
        <v>4147392</v>
      </c>
      <c r="L250" s="184">
        <v>127550</v>
      </c>
      <c r="M250" s="32">
        <f t="shared" si="57"/>
        <v>47386076.561677285</v>
      </c>
      <c r="N250" s="184">
        <v>-170546.89857765287</v>
      </c>
      <c r="O250" s="32">
        <f t="shared" si="58"/>
        <v>47215529.66309963</v>
      </c>
      <c r="P250" s="184">
        <v>568547</v>
      </c>
      <c r="Q250" s="77">
        <f t="shared" si="59"/>
        <v>47784076.66309963</v>
      </c>
      <c r="R250" s="184">
        <v>-426391</v>
      </c>
      <c r="S250" s="77">
        <f t="shared" si="60"/>
        <v>47357685.66309963</v>
      </c>
      <c r="T250" s="184">
        <v>602685</v>
      </c>
      <c r="U250" s="77">
        <f t="shared" si="61"/>
        <v>47960370.66309963</v>
      </c>
      <c r="V250" s="184">
        <v>516142</v>
      </c>
      <c r="W250" s="221">
        <f t="shared" si="62"/>
        <v>48476512.66309963</v>
      </c>
      <c r="X250" s="184">
        <v>4416187</v>
      </c>
      <c r="Y250" s="221">
        <f t="shared" si="63"/>
        <v>52892699.66309963</v>
      </c>
      <c r="Z250" s="184">
        <v>685517</v>
      </c>
      <c r="AA250" s="221">
        <f t="shared" si="64"/>
        <v>53578216.66309963</v>
      </c>
      <c r="AB250" s="184">
        <v>2288696</v>
      </c>
      <c r="AC250" s="221">
        <f t="shared" si="68"/>
        <v>55866912.66309963</v>
      </c>
      <c r="AD250" s="184">
        <v>8728978</v>
      </c>
      <c r="AE250" s="221">
        <f t="shared" si="68"/>
        <v>64595890.66309963</v>
      </c>
      <c r="AF250" s="184">
        <v>1964102</v>
      </c>
      <c r="AG250" s="221">
        <f t="shared" si="65"/>
        <v>66559992.66309963</v>
      </c>
      <c r="AH250" s="184">
        <v>698075</v>
      </c>
      <c r="AI250" s="221">
        <f t="shared" si="66"/>
        <v>67258067.66309963</v>
      </c>
      <c r="AJ250" s="184">
        <v>263696</v>
      </c>
      <c r="AK250" s="221">
        <f t="shared" si="67"/>
        <v>67521763.66309963</v>
      </c>
    </row>
    <row r="251" spans="1:37" ht="14.25">
      <c r="A251" s="176">
        <v>2184</v>
      </c>
      <c r="B251" s="10" t="s">
        <v>496</v>
      </c>
      <c r="C251" s="36">
        <v>36936</v>
      </c>
      <c r="D251" s="14">
        <f t="shared" si="53"/>
        <v>48553044.6247323</v>
      </c>
      <c r="E251" s="12">
        <v>9203181</v>
      </c>
      <c r="F251" s="26">
        <f t="shared" si="54"/>
        <v>57756225.6247323</v>
      </c>
      <c r="G251" s="48">
        <v>3911292</v>
      </c>
      <c r="H251" s="29">
        <f t="shared" si="55"/>
        <v>61667517.6247323</v>
      </c>
      <c r="I251" s="96">
        <v>1012723</v>
      </c>
      <c r="J251" s="26">
        <f t="shared" si="56"/>
        <v>62680240.6247323</v>
      </c>
      <c r="K251" s="190">
        <v>6438618</v>
      </c>
      <c r="L251" s="184">
        <v>305187</v>
      </c>
      <c r="M251" s="32">
        <f t="shared" si="57"/>
        <v>69424045.6247323</v>
      </c>
      <c r="N251" s="184">
        <v>-202027.06927755475</v>
      </c>
      <c r="O251" s="32">
        <f t="shared" si="58"/>
        <v>69222018.55545475</v>
      </c>
      <c r="P251" s="184">
        <v>405657</v>
      </c>
      <c r="Q251" s="77">
        <f t="shared" si="59"/>
        <v>69627675.55545475</v>
      </c>
      <c r="R251" s="184">
        <v>3395357</v>
      </c>
      <c r="S251" s="77">
        <f t="shared" si="60"/>
        <v>73023032.55545475</v>
      </c>
      <c r="T251" s="184">
        <v>1108029</v>
      </c>
      <c r="U251" s="77">
        <f t="shared" si="61"/>
        <v>74131061.55545475</v>
      </c>
      <c r="V251" s="184">
        <v>1479900</v>
      </c>
      <c r="W251" s="221">
        <f t="shared" si="62"/>
        <v>75610961.55545475</v>
      </c>
      <c r="X251" s="184">
        <v>7032290</v>
      </c>
      <c r="Y251" s="221">
        <f t="shared" si="63"/>
        <v>82643251.55545475</v>
      </c>
      <c r="Z251" s="184">
        <v>2139425</v>
      </c>
      <c r="AA251" s="221">
        <f t="shared" si="64"/>
        <v>84782676.55545475</v>
      </c>
      <c r="AB251" s="184">
        <v>2913046</v>
      </c>
      <c r="AC251" s="221">
        <f t="shared" si="68"/>
        <v>87695722.55545475</v>
      </c>
      <c r="AD251" s="184">
        <v>7376894</v>
      </c>
      <c r="AE251" s="221">
        <f t="shared" si="68"/>
        <v>95072616.55545475</v>
      </c>
      <c r="AF251" s="184">
        <v>3168886</v>
      </c>
      <c r="AG251" s="221">
        <f t="shared" si="65"/>
        <v>98241502.55545475</v>
      </c>
      <c r="AH251" s="184">
        <v>1989947</v>
      </c>
      <c r="AI251" s="221">
        <f t="shared" si="66"/>
        <v>100231449.55545475</v>
      </c>
      <c r="AJ251" s="184">
        <v>800326</v>
      </c>
      <c r="AK251" s="221">
        <f t="shared" si="67"/>
        <v>101031775.55545475</v>
      </c>
    </row>
    <row r="252" spans="1:37" ht="14.25">
      <c r="A252" s="176">
        <v>2260</v>
      </c>
      <c r="B252" s="10" t="s">
        <v>498</v>
      </c>
      <c r="C252" s="36">
        <v>10452</v>
      </c>
      <c r="D252" s="14">
        <f t="shared" si="53"/>
        <v>13739344.336628275</v>
      </c>
      <c r="E252" s="12">
        <v>315117</v>
      </c>
      <c r="F252" s="26">
        <f t="shared" si="54"/>
        <v>14054461.336628275</v>
      </c>
      <c r="G252" s="48">
        <v>358992</v>
      </c>
      <c r="H252" s="29">
        <f t="shared" si="55"/>
        <v>14413453.336628275</v>
      </c>
      <c r="I252" s="96">
        <v>208926</v>
      </c>
      <c r="J252" s="26">
        <f t="shared" si="56"/>
        <v>14622379.336628275</v>
      </c>
      <c r="K252" s="190">
        <v>425691</v>
      </c>
      <c r="L252" s="184">
        <v>15742</v>
      </c>
      <c r="M252" s="32">
        <f t="shared" si="57"/>
        <v>15063812.336628275</v>
      </c>
      <c r="N252" s="184">
        <v>-137880.72168315575</v>
      </c>
      <c r="O252" s="32">
        <f t="shared" si="58"/>
        <v>14925931.61494512</v>
      </c>
      <c r="P252" s="184">
        <v>-136397</v>
      </c>
      <c r="Q252" s="77">
        <f t="shared" si="59"/>
        <v>14789534.61494512</v>
      </c>
      <c r="R252" s="184">
        <v>26732</v>
      </c>
      <c r="S252" s="77">
        <f t="shared" si="60"/>
        <v>14816266.61494512</v>
      </c>
      <c r="T252" s="184">
        <v>96440</v>
      </c>
      <c r="U252" s="77">
        <f t="shared" si="61"/>
        <v>14912706.61494512</v>
      </c>
      <c r="V252" s="184">
        <v>25631</v>
      </c>
      <c r="W252" s="221">
        <f t="shared" si="62"/>
        <v>14938337.61494512</v>
      </c>
      <c r="X252" s="184">
        <v>565131</v>
      </c>
      <c r="Y252" s="221">
        <f t="shared" si="63"/>
        <v>15503468.61494512</v>
      </c>
      <c r="Z252" s="184">
        <v>142443</v>
      </c>
      <c r="AA252" s="221">
        <f t="shared" si="64"/>
        <v>15645911.61494512</v>
      </c>
      <c r="AB252" s="184">
        <v>235793</v>
      </c>
      <c r="AC252" s="221">
        <f t="shared" si="68"/>
        <v>15881704.61494512</v>
      </c>
      <c r="AD252" s="184">
        <v>1254805</v>
      </c>
      <c r="AE252" s="221">
        <f t="shared" si="68"/>
        <v>17136509.61494512</v>
      </c>
      <c r="AF252" s="184">
        <v>183252</v>
      </c>
      <c r="AG252" s="221">
        <f t="shared" si="65"/>
        <v>17319761.61494512</v>
      </c>
      <c r="AH252" s="184">
        <v>910</v>
      </c>
      <c r="AI252" s="221">
        <f t="shared" si="66"/>
        <v>17320671.61494512</v>
      </c>
      <c r="AJ252" s="184">
        <v>230</v>
      </c>
      <c r="AK252" s="221">
        <f t="shared" si="67"/>
        <v>17320901.61494512</v>
      </c>
    </row>
    <row r="253" spans="1:37" ht="14.25">
      <c r="A253" s="176">
        <v>2262</v>
      </c>
      <c r="B253" s="10" t="s">
        <v>500</v>
      </c>
      <c r="C253" s="36">
        <v>17836</v>
      </c>
      <c r="D253" s="14">
        <f t="shared" si="53"/>
        <v>23445746.803300988</v>
      </c>
      <c r="E253" s="12">
        <v>3953878</v>
      </c>
      <c r="F253" s="26">
        <f t="shared" si="54"/>
        <v>27399624.803300988</v>
      </c>
      <c r="G253" s="48">
        <v>967944</v>
      </c>
      <c r="H253" s="29">
        <f t="shared" si="55"/>
        <v>28367568.803300988</v>
      </c>
      <c r="I253" s="96">
        <v>426816</v>
      </c>
      <c r="J253" s="26">
        <f t="shared" si="56"/>
        <v>28794384.803300988</v>
      </c>
      <c r="K253" s="190">
        <v>1544816</v>
      </c>
      <c r="L253" s="184">
        <v>24142</v>
      </c>
      <c r="M253" s="32">
        <f t="shared" si="57"/>
        <v>30363342.803300988</v>
      </c>
      <c r="N253" s="184">
        <v>-419057.7340165302</v>
      </c>
      <c r="O253" s="32">
        <f t="shared" si="58"/>
        <v>29944285.069284458</v>
      </c>
      <c r="P253" s="184">
        <v>26118</v>
      </c>
      <c r="Q253" s="77">
        <f t="shared" si="59"/>
        <v>29970403.069284458</v>
      </c>
      <c r="R253" s="184">
        <v>334084</v>
      </c>
      <c r="S253" s="77">
        <f t="shared" si="60"/>
        <v>30304487.069284458</v>
      </c>
      <c r="T253" s="184">
        <v>357298</v>
      </c>
      <c r="U253" s="77">
        <f t="shared" si="61"/>
        <v>30661785.069284458</v>
      </c>
      <c r="V253" s="184">
        <v>221676</v>
      </c>
      <c r="W253" s="221">
        <f t="shared" si="62"/>
        <v>30883461.069284458</v>
      </c>
      <c r="X253" s="184">
        <v>6528362</v>
      </c>
      <c r="Y253" s="221">
        <f t="shared" si="63"/>
        <v>37411823.069284454</v>
      </c>
      <c r="Z253" s="184">
        <v>637737</v>
      </c>
      <c r="AA253" s="221">
        <f t="shared" si="64"/>
        <v>38049560.069284454</v>
      </c>
      <c r="AB253" s="184">
        <v>729048</v>
      </c>
      <c r="AC253" s="221">
        <f t="shared" si="68"/>
        <v>38778608.069284454</v>
      </c>
      <c r="AD253" s="184">
        <v>4897598</v>
      </c>
      <c r="AE253" s="221">
        <f t="shared" si="68"/>
        <v>43676206.069284454</v>
      </c>
      <c r="AF253" s="184">
        <v>1133641</v>
      </c>
      <c r="AG253" s="221">
        <f t="shared" si="65"/>
        <v>44809847.069284454</v>
      </c>
      <c r="AH253" s="184">
        <v>576319</v>
      </c>
      <c r="AI253" s="221">
        <f t="shared" si="66"/>
        <v>45386166.069284454</v>
      </c>
      <c r="AJ253" s="184">
        <v>212774</v>
      </c>
      <c r="AK253" s="221">
        <f t="shared" si="67"/>
        <v>45598940.069284454</v>
      </c>
    </row>
    <row r="254" spans="1:37" ht="14.25">
      <c r="A254" s="176">
        <v>2280</v>
      </c>
      <c r="B254" s="10" t="s">
        <v>502</v>
      </c>
      <c r="C254" s="36">
        <v>24936</v>
      </c>
      <c r="D254" s="14">
        <f t="shared" si="53"/>
        <v>32778826.098178595</v>
      </c>
      <c r="E254" s="12">
        <v>4942977</v>
      </c>
      <c r="F254" s="26">
        <f t="shared" si="54"/>
        <v>37721803.098178595</v>
      </c>
      <c r="G254" s="48">
        <v>1767165</v>
      </c>
      <c r="H254" s="29">
        <f t="shared" si="55"/>
        <v>39488968.098178595</v>
      </c>
      <c r="I254" s="96">
        <v>659961</v>
      </c>
      <c r="J254" s="26">
        <f t="shared" si="56"/>
        <v>40148929.098178595</v>
      </c>
      <c r="K254" s="190">
        <v>2243646</v>
      </c>
      <c r="L254" s="184">
        <v>88527</v>
      </c>
      <c r="M254" s="32">
        <f t="shared" si="57"/>
        <v>42481102.098178595</v>
      </c>
      <c r="N254" s="184">
        <v>-977883.3612601608</v>
      </c>
      <c r="O254" s="32">
        <f t="shared" si="58"/>
        <v>41503218.736918435</v>
      </c>
      <c r="P254" s="184">
        <v>-76828</v>
      </c>
      <c r="Q254" s="77">
        <f t="shared" si="59"/>
        <v>41426390.736918435</v>
      </c>
      <c r="R254" s="184">
        <v>1233062</v>
      </c>
      <c r="S254" s="77">
        <f t="shared" si="60"/>
        <v>42659452.736918435</v>
      </c>
      <c r="T254" s="184">
        <v>743082</v>
      </c>
      <c r="U254" s="77">
        <f t="shared" si="61"/>
        <v>43402534.736918435</v>
      </c>
      <c r="V254" s="184">
        <v>382151</v>
      </c>
      <c r="W254" s="221">
        <f t="shared" si="62"/>
        <v>43784685.736918435</v>
      </c>
      <c r="X254" s="184">
        <v>4937802</v>
      </c>
      <c r="Y254" s="221">
        <f t="shared" si="63"/>
        <v>48722487.736918435</v>
      </c>
      <c r="Z254" s="184">
        <v>1503126</v>
      </c>
      <c r="AA254" s="221">
        <f t="shared" si="64"/>
        <v>50225613.736918435</v>
      </c>
      <c r="AB254" s="184">
        <v>733345</v>
      </c>
      <c r="AC254" s="221">
        <f t="shared" si="68"/>
        <v>50958958.736918435</v>
      </c>
      <c r="AD254" s="184">
        <v>5852147</v>
      </c>
      <c r="AE254" s="221">
        <f t="shared" si="68"/>
        <v>56811105.736918435</v>
      </c>
      <c r="AF254" s="184">
        <v>2190313</v>
      </c>
      <c r="AG254" s="221">
        <f t="shared" si="65"/>
        <v>59001418.736918435</v>
      </c>
      <c r="AH254" s="184">
        <v>466868</v>
      </c>
      <c r="AI254" s="221">
        <f t="shared" si="66"/>
        <v>59468286.736918435</v>
      </c>
      <c r="AJ254" s="184">
        <v>175884</v>
      </c>
      <c r="AK254" s="221">
        <f t="shared" si="67"/>
        <v>59644170.736918435</v>
      </c>
    </row>
    <row r="255" spans="1:37" ht="14.25">
      <c r="A255" s="176">
        <v>2281</v>
      </c>
      <c r="B255" s="10" t="s">
        <v>504</v>
      </c>
      <c r="C255" s="36">
        <v>94590</v>
      </c>
      <c r="D255" s="14">
        <f t="shared" si="53"/>
        <v>124340277.53555956</v>
      </c>
      <c r="E255" s="12">
        <v>17488428</v>
      </c>
      <c r="F255" s="26">
        <f t="shared" si="54"/>
        <v>141828705.53555956</v>
      </c>
      <c r="G255" s="48">
        <v>5236928</v>
      </c>
      <c r="H255" s="29">
        <f t="shared" si="55"/>
        <v>147065633.53555956</v>
      </c>
      <c r="I255" s="96">
        <v>1985432</v>
      </c>
      <c r="J255" s="26">
        <f t="shared" si="56"/>
        <v>149051065.53555956</v>
      </c>
      <c r="K255" s="190">
        <v>10944882</v>
      </c>
      <c r="L255" s="184">
        <v>238918</v>
      </c>
      <c r="M255" s="32">
        <f t="shared" si="57"/>
        <v>160234865.53555956</v>
      </c>
      <c r="N255" s="184">
        <v>-3309278.6184471548</v>
      </c>
      <c r="O255" s="32">
        <f t="shared" si="58"/>
        <v>156925586.9171124</v>
      </c>
      <c r="P255" s="184">
        <v>671815</v>
      </c>
      <c r="Q255" s="77">
        <f t="shared" si="59"/>
        <v>157597401.9171124</v>
      </c>
      <c r="R255" s="184">
        <v>3841205</v>
      </c>
      <c r="S255" s="77">
        <f t="shared" si="60"/>
        <v>161438606.9171124</v>
      </c>
      <c r="T255" s="184">
        <v>3576690</v>
      </c>
      <c r="U255" s="77">
        <f t="shared" si="61"/>
        <v>165015296.9171124</v>
      </c>
      <c r="V255" s="184">
        <v>3833524</v>
      </c>
      <c r="W255" s="221">
        <f t="shared" si="62"/>
        <v>168848820.9171124</v>
      </c>
      <c r="X255" s="184">
        <v>16065447</v>
      </c>
      <c r="Y255" s="221">
        <f t="shared" si="63"/>
        <v>184914267.9171124</v>
      </c>
      <c r="Z255" s="184">
        <v>6403605</v>
      </c>
      <c r="AA255" s="221">
        <f t="shared" si="64"/>
        <v>191317872.9171124</v>
      </c>
      <c r="AB255" s="184">
        <v>5817272</v>
      </c>
      <c r="AC255" s="221">
        <f t="shared" si="68"/>
        <v>197135144.9171124</v>
      </c>
      <c r="AD255" s="184">
        <v>12503549</v>
      </c>
      <c r="AE255" s="221">
        <f t="shared" si="68"/>
        <v>209638693.9171124</v>
      </c>
      <c r="AF255" s="184">
        <v>9159470</v>
      </c>
      <c r="AG255" s="221">
        <f t="shared" si="65"/>
        <v>218798163.9171124</v>
      </c>
      <c r="AH255" s="184">
        <v>6608795</v>
      </c>
      <c r="AI255" s="221">
        <f t="shared" si="66"/>
        <v>225406958.9171124</v>
      </c>
      <c r="AJ255" s="184">
        <v>2706464</v>
      </c>
      <c r="AK255" s="221">
        <f t="shared" si="67"/>
        <v>228113422.9171124</v>
      </c>
    </row>
    <row r="256" spans="1:37" ht="14.25">
      <c r="A256" s="176">
        <v>2282</v>
      </c>
      <c r="B256" s="10" t="s">
        <v>506</v>
      </c>
      <c r="C256" s="36">
        <v>19663</v>
      </c>
      <c r="D256" s="14">
        <f t="shared" si="53"/>
        <v>25847371.57396879</v>
      </c>
      <c r="E256" s="12">
        <v>3551743</v>
      </c>
      <c r="F256" s="26">
        <f t="shared" si="54"/>
        <v>29399114.57396879</v>
      </c>
      <c r="G256" s="48">
        <v>1200949</v>
      </c>
      <c r="H256" s="29">
        <f t="shared" si="55"/>
        <v>30600063.57396879</v>
      </c>
      <c r="I256" s="96">
        <v>503644</v>
      </c>
      <c r="J256" s="26">
        <f t="shared" si="56"/>
        <v>31103707.57396879</v>
      </c>
      <c r="K256" s="190">
        <v>1680430</v>
      </c>
      <c r="L256" s="184">
        <v>138096</v>
      </c>
      <c r="M256" s="32">
        <f t="shared" si="57"/>
        <v>32922233.57396879</v>
      </c>
      <c r="N256" s="184">
        <v>-194277.66556217894</v>
      </c>
      <c r="O256" s="32">
        <f t="shared" si="58"/>
        <v>32727955.90840661</v>
      </c>
      <c r="P256" s="184">
        <v>-150960</v>
      </c>
      <c r="Q256" s="77">
        <f t="shared" si="59"/>
        <v>32576995.90840661</v>
      </c>
      <c r="R256" s="184">
        <v>1572684</v>
      </c>
      <c r="S256" s="77">
        <f t="shared" si="60"/>
        <v>34149679.908406615</v>
      </c>
      <c r="T256" s="184">
        <v>213756</v>
      </c>
      <c r="U256" s="77">
        <f t="shared" si="61"/>
        <v>34363435.908406615</v>
      </c>
      <c r="V256" s="184">
        <v>242096</v>
      </c>
      <c r="W256" s="221">
        <f t="shared" si="62"/>
        <v>34605531.908406615</v>
      </c>
      <c r="X256" s="184">
        <v>2132515</v>
      </c>
      <c r="Y256" s="221">
        <f t="shared" si="63"/>
        <v>36738046.908406615</v>
      </c>
      <c r="Z256" s="184">
        <v>302096</v>
      </c>
      <c r="AA256" s="221">
        <f t="shared" si="64"/>
        <v>37040142.908406615</v>
      </c>
      <c r="AB256" s="184">
        <v>683162</v>
      </c>
      <c r="AC256" s="221">
        <f t="shared" si="68"/>
        <v>37723304.908406615</v>
      </c>
      <c r="AD256" s="184">
        <v>3763556</v>
      </c>
      <c r="AE256" s="221">
        <f t="shared" si="68"/>
        <v>41486860.908406615</v>
      </c>
      <c r="AF256" s="184">
        <v>510323</v>
      </c>
      <c r="AG256" s="221">
        <f t="shared" si="65"/>
        <v>41997183.908406615</v>
      </c>
      <c r="AH256" s="184">
        <v>136593</v>
      </c>
      <c r="AI256" s="221">
        <f t="shared" si="66"/>
        <v>42133776.908406615</v>
      </c>
      <c r="AJ256" s="184">
        <v>49980</v>
      </c>
      <c r="AK256" s="221">
        <f t="shared" si="67"/>
        <v>42183756.908406615</v>
      </c>
    </row>
    <row r="257" spans="1:37" s="15" customFormat="1" ht="14.25">
      <c r="A257" s="176">
        <v>2283</v>
      </c>
      <c r="B257" s="13" t="s">
        <v>488</v>
      </c>
      <c r="C257" s="37">
        <v>20703</v>
      </c>
      <c r="D257" s="14">
        <f t="shared" si="53"/>
        <v>27214470.51293678</v>
      </c>
      <c r="E257" s="14">
        <v>1712108</v>
      </c>
      <c r="F257" s="26">
        <f t="shared" si="54"/>
        <v>28926578.51293678</v>
      </c>
      <c r="G257" s="47">
        <v>744402</v>
      </c>
      <c r="H257" s="29">
        <f t="shared" si="55"/>
        <v>29670980.51293678</v>
      </c>
      <c r="I257" s="95">
        <v>266575</v>
      </c>
      <c r="J257" s="26">
        <f t="shared" si="56"/>
        <v>29937555.51293678</v>
      </c>
      <c r="K257" s="184">
        <v>535112</v>
      </c>
      <c r="L257" s="184">
        <v>52482</v>
      </c>
      <c r="M257" s="32">
        <f t="shared" si="57"/>
        <v>30525149.51293678</v>
      </c>
      <c r="N257" s="184">
        <v>-422729.1602570191</v>
      </c>
      <c r="O257" s="32">
        <f t="shared" si="58"/>
        <v>30102420.35267976</v>
      </c>
      <c r="P257" s="184">
        <v>-163561</v>
      </c>
      <c r="Q257" s="77">
        <f t="shared" si="59"/>
        <v>29938859.35267976</v>
      </c>
      <c r="R257" s="184">
        <v>298772</v>
      </c>
      <c r="S257" s="77">
        <f t="shared" si="60"/>
        <v>30237631.35267976</v>
      </c>
      <c r="T257" s="184">
        <v>121976</v>
      </c>
      <c r="U257" s="77">
        <f t="shared" si="61"/>
        <v>30359607.35267976</v>
      </c>
      <c r="V257" s="184">
        <v>53441</v>
      </c>
      <c r="W257" s="221">
        <f t="shared" si="62"/>
        <v>30413048.35267976</v>
      </c>
      <c r="X257" s="184">
        <v>1350708</v>
      </c>
      <c r="Y257" s="221">
        <f t="shared" si="63"/>
        <v>31763756.35267976</v>
      </c>
      <c r="Z257" s="184">
        <v>229841</v>
      </c>
      <c r="AA257" s="221">
        <f t="shared" si="64"/>
        <v>31993597.35267976</v>
      </c>
      <c r="AB257" s="184">
        <v>439628</v>
      </c>
      <c r="AC257" s="221">
        <f t="shared" si="68"/>
        <v>32433225.35267976</v>
      </c>
      <c r="AD257" s="184">
        <v>2660787</v>
      </c>
      <c r="AE257" s="221">
        <f t="shared" si="68"/>
        <v>35094012.35267976</v>
      </c>
      <c r="AF257" s="184">
        <v>402598</v>
      </c>
      <c r="AG257" s="221">
        <f t="shared" si="65"/>
        <v>35496610.35267976</v>
      </c>
      <c r="AH257" s="184">
        <v>1781</v>
      </c>
      <c r="AI257" s="221">
        <f t="shared" si="66"/>
        <v>35498391.35267976</v>
      </c>
      <c r="AJ257" s="184">
        <v>558</v>
      </c>
      <c r="AK257" s="221">
        <f t="shared" si="67"/>
        <v>35498949.35267976</v>
      </c>
    </row>
    <row r="258" spans="1:37" ht="14.25">
      <c r="A258" s="176">
        <v>2284</v>
      </c>
      <c r="B258" s="10" t="s">
        <v>509</v>
      </c>
      <c r="C258" s="36">
        <v>55271</v>
      </c>
      <c r="D258" s="14">
        <f t="shared" si="53"/>
        <v>72654736.01509582</v>
      </c>
      <c r="E258" s="12">
        <v>16785264</v>
      </c>
      <c r="F258" s="26">
        <f t="shared" si="54"/>
        <v>89440000.01509582</v>
      </c>
      <c r="G258" s="48">
        <v>2906271</v>
      </c>
      <c r="H258" s="29">
        <f t="shared" si="55"/>
        <v>92346271.01509582</v>
      </c>
      <c r="I258" s="96">
        <v>1607153</v>
      </c>
      <c r="J258" s="26">
        <f t="shared" si="56"/>
        <v>93953424.01509582</v>
      </c>
      <c r="K258" s="190">
        <v>6221009</v>
      </c>
      <c r="L258" s="184">
        <v>309729</v>
      </c>
      <c r="M258" s="32">
        <f t="shared" si="57"/>
        <v>100484162.01509582</v>
      </c>
      <c r="N258" s="184">
        <v>-1223951.1031524837</v>
      </c>
      <c r="O258" s="32">
        <f t="shared" si="58"/>
        <v>99260210.91194333</v>
      </c>
      <c r="P258" s="184">
        <v>78067</v>
      </c>
      <c r="Q258" s="77">
        <f t="shared" si="59"/>
        <v>99338277.91194333</v>
      </c>
      <c r="R258" s="184">
        <v>2647047</v>
      </c>
      <c r="S258" s="77">
        <f t="shared" si="60"/>
        <v>101985324.91194333</v>
      </c>
      <c r="T258" s="184">
        <v>2024061</v>
      </c>
      <c r="U258" s="77">
        <f t="shared" si="61"/>
        <v>104009385.91194333</v>
      </c>
      <c r="V258" s="184">
        <v>1405227</v>
      </c>
      <c r="W258" s="221">
        <f t="shared" si="62"/>
        <v>105414612.91194333</v>
      </c>
      <c r="X258" s="184">
        <v>10627767</v>
      </c>
      <c r="Y258" s="221">
        <f t="shared" si="63"/>
        <v>116042379.91194333</v>
      </c>
      <c r="Z258" s="184">
        <v>2676448</v>
      </c>
      <c r="AA258" s="221">
        <f t="shared" si="64"/>
        <v>118718827.91194333</v>
      </c>
      <c r="AB258" s="184">
        <v>3274295</v>
      </c>
      <c r="AC258" s="221">
        <f t="shared" si="68"/>
        <v>121993122.91194333</v>
      </c>
      <c r="AD258" s="184">
        <v>10646234</v>
      </c>
      <c r="AE258" s="221">
        <f t="shared" si="68"/>
        <v>132639356.91194333</v>
      </c>
      <c r="AF258" s="184">
        <v>2971819</v>
      </c>
      <c r="AG258" s="221">
        <f t="shared" si="65"/>
        <v>135611175.91194332</v>
      </c>
      <c r="AH258" s="184">
        <v>2204157</v>
      </c>
      <c r="AI258" s="221">
        <f t="shared" si="66"/>
        <v>137815332.91194332</v>
      </c>
      <c r="AJ258" s="184">
        <v>857388</v>
      </c>
      <c r="AK258" s="221">
        <f t="shared" si="67"/>
        <v>138672720.91194332</v>
      </c>
    </row>
    <row r="259" spans="1:37" ht="14.25">
      <c r="A259" s="176">
        <v>2303</v>
      </c>
      <c r="B259" s="10" t="s">
        <v>511</v>
      </c>
      <c r="C259" s="36">
        <v>5767</v>
      </c>
      <c r="D259" s="14">
        <f t="shared" si="53"/>
        <v>7580826.520219601</v>
      </c>
      <c r="E259" s="12">
        <v>224835</v>
      </c>
      <c r="F259" s="26">
        <f t="shared" si="54"/>
        <v>7805661.520219601</v>
      </c>
      <c r="G259" s="48">
        <v>181373</v>
      </c>
      <c r="H259" s="29">
        <f t="shared" si="55"/>
        <v>7987034.520219601</v>
      </c>
      <c r="I259" s="96">
        <v>289701</v>
      </c>
      <c r="J259" s="26">
        <f t="shared" si="56"/>
        <v>8276735.520219601</v>
      </c>
      <c r="K259" s="190">
        <v>-59359</v>
      </c>
      <c r="L259" s="184">
        <v>4129</v>
      </c>
      <c r="M259" s="32">
        <f t="shared" si="57"/>
        <v>8221505.520219601</v>
      </c>
      <c r="N259" s="184">
        <v>-28098.555678028613</v>
      </c>
      <c r="O259" s="32">
        <f t="shared" si="58"/>
        <v>8193406.964541572</v>
      </c>
      <c r="P259" s="184">
        <v>-196310</v>
      </c>
      <c r="Q259" s="77">
        <f t="shared" si="59"/>
        <v>7997096.964541572</v>
      </c>
      <c r="R259" s="184">
        <v>281066</v>
      </c>
      <c r="S259" s="77">
        <f t="shared" si="60"/>
        <v>8278162.964541572</v>
      </c>
      <c r="T259" s="184">
        <v>8673</v>
      </c>
      <c r="U259" s="77">
        <f t="shared" si="61"/>
        <v>8286835.964541572</v>
      </c>
      <c r="V259" s="184">
        <v>40038</v>
      </c>
      <c r="W259" s="221">
        <f t="shared" si="62"/>
        <v>8326873.964541572</v>
      </c>
      <c r="X259" s="184">
        <v>246068</v>
      </c>
      <c r="Y259" s="221">
        <f t="shared" si="63"/>
        <v>8572941.964541573</v>
      </c>
      <c r="Z259" s="184">
        <v>-8484</v>
      </c>
      <c r="AA259" s="221">
        <f t="shared" si="64"/>
        <v>8564457.964541573</v>
      </c>
      <c r="AB259" s="184">
        <v>244130</v>
      </c>
      <c r="AC259" s="221">
        <f t="shared" si="68"/>
        <v>8808587.964541573</v>
      </c>
      <c r="AD259" s="184">
        <v>432541</v>
      </c>
      <c r="AE259" s="221">
        <f t="shared" si="68"/>
        <v>9241128.964541573</v>
      </c>
      <c r="AF259" s="184">
        <v>22755</v>
      </c>
      <c r="AG259" s="221">
        <f t="shared" si="65"/>
        <v>9263883.964541573</v>
      </c>
      <c r="AH259" s="184">
        <v>0</v>
      </c>
      <c r="AI259" s="221">
        <f t="shared" si="66"/>
        <v>9263883.964541573</v>
      </c>
      <c r="AJ259" s="184">
        <v>0</v>
      </c>
      <c r="AK259" s="221">
        <f t="shared" si="67"/>
        <v>9263883.964541573</v>
      </c>
    </row>
    <row r="260" spans="1:37" ht="14.25">
      <c r="A260" s="176">
        <v>2305</v>
      </c>
      <c r="B260" s="10" t="s">
        <v>513</v>
      </c>
      <c r="C260" s="36">
        <v>7125</v>
      </c>
      <c r="D260" s="14">
        <f t="shared" si="53"/>
        <v>9365942.250141261</v>
      </c>
      <c r="E260" s="12">
        <v>182229</v>
      </c>
      <c r="F260" s="26">
        <f t="shared" si="54"/>
        <v>9548171.250141261</v>
      </c>
      <c r="G260" s="48">
        <v>472289</v>
      </c>
      <c r="H260" s="29">
        <f t="shared" si="55"/>
        <v>10020460.250141261</v>
      </c>
      <c r="I260" s="96">
        <v>285645</v>
      </c>
      <c r="J260" s="26">
        <f t="shared" si="56"/>
        <v>10306105.250141261</v>
      </c>
      <c r="K260" s="190">
        <v>637357</v>
      </c>
      <c r="L260" s="184">
        <v>55368</v>
      </c>
      <c r="M260" s="32">
        <f t="shared" si="57"/>
        <v>10998830.250141261</v>
      </c>
      <c r="N260" s="184">
        <v>-27622.826635330915</v>
      </c>
      <c r="O260" s="32">
        <f t="shared" si="58"/>
        <v>10971207.42350593</v>
      </c>
      <c r="P260" s="184">
        <v>-94328</v>
      </c>
      <c r="Q260" s="77">
        <f t="shared" si="59"/>
        <v>10876879.42350593</v>
      </c>
      <c r="R260" s="184">
        <v>258360</v>
      </c>
      <c r="S260" s="77">
        <f t="shared" si="60"/>
        <v>11135239.42350593</v>
      </c>
      <c r="T260" s="184">
        <v>18525</v>
      </c>
      <c r="U260" s="77">
        <f t="shared" si="61"/>
        <v>11153764.42350593</v>
      </c>
      <c r="V260" s="184">
        <v>90375</v>
      </c>
      <c r="W260" s="221">
        <f t="shared" si="62"/>
        <v>11244139.42350593</v>
      </c>
      <c r="X260" s="184">
        <v>177791</v>
      </c>
      <c r="Y260" s="221">
        <f t="shared" si="63"/>
        <v>11421930.42350593</v>
      </c>
      <c r="Z260" s="184">
        <v>69195</v>
      </c>
      <c r="AA260" s="221">
        <f t="shared" si="64"/>
        <v>11491125.42350593</v>
      </c>
      <c r="AB260" s="184">
        <v>553427</v>
      </c>
      <c r="AC260" s="221">
        <f t="shared" si="68"/>
        <v>12044552.42350593</v>
      </c>
      <c r="AD260" s="184">
        <v>875246</v>
      </c>
      <c r="AE260" s="221">
        <f t="shared" si="68"/>
        <v>12919798.42350593</v>
      </c>
      <c r="AF260" s="184">
        <v>65265</v>
      </c>
      <c r="AG260" s="221">
        <f t="shared" si="65"/>
        <v>12985063.42350593</v>
      </c>
      <c r="AH260" s="184">
        <v>2625</v>
      </c>
      <c r="AI260" s="221">
        <f t="shared" si="66"/>
        <v>12987688.42350593</v>
      </c>
      <c r="AJ260" s="184">
        <v>956</v>
      </c>
      <c r="AK260" s="221">
        <f t="shared" si="67"/>
        <v>12988644.42350593</v>
      </c>
    </row>
    <row r="261" spans="1:37" ht="14.25">
      <c r="A261" s="176">
        <v>2309</v>
      </c>
      <c r="B261" s="10" t="s">
        <v>515</v>
      </c>
      <c r="C261" s="36">
        <v>14298</v>
      </c>
      <c r="D261" s="14">
        <f t="shared" si="53"/>
        <v>18794981.37438874</v>
      </c>
      <c r="E261" s="12">
        <v>2409174</v>
      </c>
      <c r="F261" s="26">
        <f t="shared" si="54"/>
        <v>21204155.37438874</v>
      </c>
      <c r="G261" s="48">
        <v>1009056</v>
      </c>
      <c r="H261" s="29">
        <f t="shared" si="55"/>
        <v>22213211.37438874</v>
      </c>
      <c r="I261" s="96">
        <v>1369379</v>
      </c>
      <c r="J261" s="26">
        <f t="shared" si="56"/>
        <v>23582590.37438874</v>
      </c>
      <c r="K261" s="190">
        <v>3132142</v>
      </c>
      <c r="L261" s="184">
        <v>81860</v>
      </c>
      <c r="M261" s="32">
        <f t="shared" si="57"/>
        <v>26796592.37438874</v>
      </c>
      <c r="N261" s="184">
        <v>336819.3238972686</v>
      </c>
      <c r="O261" s="32">
        <f t="shared" si="58"/>
        <v>27133411.698286008</v>
      </c>
      <c r="P261" s="184">
        <v>935683</v>
      </c>
      <c r="Q261" s="77">
        <f t="shared" si="59"/>
        <v>28069094.698286008</v>
      </c>
      <c r="R261" s="184">
        <v>1675838</v>
      </c>
      <c r="S261" s="77">
        <f t="shared" si="60"/>
        <v>29744932.698286008</v>
      </c>
      <c r="T261" s="184">
        <v>540497</v>
      </c>
      <c r="U261" s="77">
        <f t="shared" si="61"/>
        <v>30285429.698286008</v>
      </c>
      <c r="V261" s="184">
        <v>1007853</v>
      </c>
      <c r="W261" s="221">
        <f t="shared" si="62"/>
        <v>31293282.698286008</v>
      </c>
      <c r="X261" s="184">
        <v>1998592</v>
      </c>
      <c r="Y261" s="221">
        <f t="shared" si="63"/>
        <v>33291874.698286008</v>
      </c>
      <c r="Z261" s="184">
        <v>624850</v>
      </c>
      <c r="AA261" s="221">
        <f t="shared" si="64"/>
        <v>33916724.69828601</v>
      </c>
      <c r="AB261" s="184">
        <v>2180880</v>
      </c>
      <c r="AC261" s="221">
        <f t="shared" si="68"/>
        <v>36097604.69828601</v>
      </c>
      <c r="AD261" s="184">
        <v>3950712</v>
      </c>
      <c r="AE261" s="221">
        <f t="shared" si="68"/>
        <v>40048316.69828601</v>
      </c>
      <c r="AF261" s="184">
        <v>1033234.9999999999</v>
      </c>
      <c r="AG261" s="221">
        <f t="shared" si="65"/>
        <v>41081551.69828601</v>
      </c>
      <c r="AH261" s="184">
        <v>758567</v>
      </c>
      <c r="AI261" s="221">
        <f t="shared" si="66"/>
        <v>41840118.69828601</v>
      </c>
      <c r="AJ261" s="184">
        <v>309348</v>
      </c>
      <c r="AK261" s="221">
        <f t="shared" si="67"/>
        <v>42149466.69828601</v>
      </c>
    </row>
    <row r="262" spans="1:37" ht="14.25">
      <c r="A262" s="176">
        <v>2313</v>
      </c>
      <c r="B262" s="10" t="s">
        <v>517</v>
      </c>
      <c r="C262" s="36">
        <v>12679</v>
      </c>
      <c r="D262" s="14">
        <f aca="true" t="shared" si="69" ref="D262:D295">(12060000000/9174464)*C262</f>
        <v>16666776.391514534</v>
      </c>
      <c r="E262" s="12">
        <v>776998</v>
      </c>
      <c r="F262" s="26">
        <f t="shared" si="54"/>
        <v>17443774.391514532</v>
      </c>
      <c r="G262" s="48">
        <v>821618</v>
      </c>
      <c r="H262" s="29">
        <f t="shared" si="55"/>
        <v>18265392.391514532</v>
      </c>
      <c r="I262" s="96">
        <v>511928</v>
      </c>
      <c r="J262" s="26">
        <f t="shared" si="56"/>
        <v>18777320.391514532</v>
      </c>
      <c r="K262" s="190">
        <v>841632</v>
      </c>
      <c r="L262" s="184">
        <v>398</v>
      </c>
      <c r="M262" s="32">
        <f t="shared" si="57"/>
        <v>19619350.391514532</v>
      </c>
      <c r="N262" s="184">
        <v>-239200.8434960507</v>
      </c>
      <c r="O262" s="32">
        <f t="shared" si="58"/>
        <v>19380149.54801848</v>
      </c>
      <c r="P262" s="184">
        <v>-255772</v>
      </c>
      <c r="Q262" s="77">
        <f t="shared" si="59"/>
        <v>19124377.54801848</v>
      </c>
      <c r="R262" s="184">
        <v>915130</v>
      </c>
      <c r="S262" s="77">
        <f t="shared" si="60"/>
        <v>20039507.54801848</v>
      </c>
      <c r="T262" s="184">
        <v>40969</v>
      </c>
      <c r="U262" s="77">
        <f t="shared" si="61"/>
        <v>20080476.54801848</v>
      </c>
      <c r="V262" s="184">
        <v>63313</v>
      </c>
      <c r="W262" s="221">
        <f t="shared" si="62"/>
        <v>20143789.54801848</v>
      </c>
      <c r="X262" s="184">
        <v>732035</v>
      </c>
      <c r="Y262" s="221">
        <f t="shared" si="63"/>
        <v>20875824.54801848</v>
      </c>
      <c r="Z262" s="184">
        <v>118116</v>
      </c>
      <c r="AA262" s="221">
        <f t="shared" si="64"/>
        <v>20993940.54801848</v>
      </c>
      <c r="AB262" s="184">
        <v>809892</v>
      </c>
      <c r="AC262" s="221">
        <f t="shared" si="68"/>
        <v>21803832.54801848</v>
      </c>
      <c r="AD262" s="184">
        <v>1340443</v>
      </c>
      <c r="AE262" s="221">
        <f t="shared" si="68"/>
        <v>23144275.54801848</v>
      </c>
      <c r="AF262" s="184">
        <v>144398</v>
      </c>
      <c r="AG262" s="221">
        <f t="shared" si="65"/>
        <v>23288673.54801848</v>
      </c>
      <c r="AH262" s="184">
        <v>2953</v>
      </c>
      <c r="AI262" s="221">
        <f t="shared" si="66"/>
        <v>23291626.54801848</v>
      </c>
      <c r="AJ262" s="184">
        <v>680</v>
      </c>
      <c r="AK262" s="221">
        <f t="shared" si="67"/>
        <v>23292306.54801848</v>
      </c>
    </row>
    <row r="263" spans="1:37" ht="14.25">
      <c r="A263" s="176">
        <v>2321</v>
      </c>
      <c r="B263" s="10" t="s">
        <v>519</v>
      </c>
      <c r="C263" s="36">
        <v>10108</v>
      </c>
      <c r="D263" s="14">
        <f t="shared" si="69"/>
        <v>13287150.072200403</v>
      </c>
      <c r="E263" s="12">
        <v>6745331</v>
      </c>
      <c r="F263" s="26">
        <f aca="true" t="shared" si="70" ref="F263:F295">D263+E263</f>
        <v>20032481.072200403</v>
      </c>
      <c r="G263" s="48">
        <v>1993309</v>
      </c>
      <c r="H263" s="29">
        <f aca="true" t="shared" si="71" ref="H263:H295">F263+G263</f>
        <v>22025790.072200403</v>
      </c>
      <c r="I263" s="96">
        <v>886473</v>
      </c>
      <c r="J263" s="26">
        <f aca="true" t="shared" si="72" ref="J263:J295">H263+I263</f>
        <v>22912263.072200403</v>
      </c>
      <c r="K263" s="190">
        <v>4012269</v>
      </c>
      <c r="L263" s="184">
        <v>176159</v>
      </c>
      <c r="M263" s="32">
        <f aca="true" t="shared" si="73" ref="M263:M295">J263+K263+L263</f>
        <v>27100691.072200403</v>
      </c>
      <c r="N263" s="184">
        <v>683774.9419466779</v>
      </c>
      <c r="O263" s="32">
        <f aca="true" t="shared" si="74" ref="O263:O295">M263+N263</f>
        <v>27784466.01414708</v>
      </c>
      <c r="P263" s="184">
        <v>806991</v>
      </c>
      <c r="Q263" s="77">
        <f aca="true" t="shared" si="75" ref="Q263:Q295">O263+P263</f>
        <v>28591457.01414708</v>
      </c>
      <c r="R263" s="184">
        <v>2790804</v>
      </c>
      <c r="S263" s="77">
        <f aca="true" t="shared" si="76" ref="S263:S295">Q263+R263</f>
        <v>31382261.01414708</v>
      </c>
      <c r="T263" s="184">
        <v>1312569</v>
      </c>
      <c r="U263" s="77">
        <f aca="true" t="shared" si="77" ref="U263:U294">T263+S263</f>
        <v>32694830.01414708</v>
      </c>
      <c r="V263" s="184">
        <v>2234547</v>
      </c>
      <c r="W263" s="221">
        <f aca="true" t="shared" si="78" ref="W263:W294">V263+U263</f>
        <v>34929377.01414708</v>
      </c>
      <c r="X263" s="184">
        <v>4665424</v>
      </c>
      <c r="Y263" s="221">
        <f aca="true" t="shared" si="79" ref="Y263:Y294">W263+X263</f>
        <v>39594801.01414708</v>
      </c>
      <c r="Z263" s="184">
        <v>1715875</v>
      </c>
      <c r="AA263" s="221">
        <f aca="true" t="shared" si="80" ref="AA263:AA294">Z263+Y263</f>
        <v>41310676.01414708</v>
      </c>
      <c r="AB263" s="184">
        <v>2257289</v>
      </c>
      <c r="AC263" s="221">
        <f t="shared" si="68"/>
        <v>43567965.01414708</v>
      </c>
      <c r="AD263" s="184">
        <v>7153214</v>
      </c>
      <c r="AE263" s="221">
        <f t="shared" si="68"/>
        <v>50721179.01414708</v>
      </c>
      <c r="AF263" s="184">
        <v>2576577</v>
      </c>
      <c r="AG263" s="221">
        <f t="shared" si="65"/>
        <v>53297756.01414708</v>
      </c>
      <c r="AH263" s="184">
        <v>1707660.5</v>
      </c>
      <c r="AI263" s="221">
        <f t="shared" si="66"/>
        <v>55005416.51414708</v>
      </c>
      <c r="AJ263" s="184">
        <v>695557.5</v>
      </c>
      <c r="AK263" s="221">
        <f t="shared" si="67"/>
        <v>55700974.01414708</v>
      </c>
    </row>
    <row r="264" spans="1:37" ht="14.25">
      <c r="A264" s="176">
        <v>2326</v>
      </c>
      <c r="B264" s="10" t="s">
        <v>521</v>
      </c>
      <c r="C264" s="36">
        <v>7593</v>
      </c>
      <c r="D264" s="14">
        <f t="shared" si="69"/>
        <v>9981136.772676855</v>
      </c>
      <c r="E264" s="12">
        <v>2502827</v>
      </c>
      <c r="F264" s="26">
        <f t="shared" si="70"/>
        <v>12483963.772676855</v>
      </c>
      <c r="G264" s="48">
        <v>624445</v>
      </c>
      <c r="H264" s="29">
        <f t="shared" si="71"/>
        <v>13108408.772676855</v>
      </c>
      <c r="I264" s="96">
        <v>950737</v>
      </c>
      <c r="J264" s="26">
        <f t="shared" si="72"/>
        <v>14059145.772676855</v>
      </c>
      <c r="K264" s="190">
        <v>3225934</v>
      </c>
      <c r="L264" s="184">
        <v>92972</v>
      </c>
      <c r="M264" s="32">
        <f t="shared" si="73"/>
        <v>17378051.772676855</v>
      </c>
      <c r="N264" s="184">
        <v>257002.20075199008</v>
      </c>
      <c r="O264" s="32">
        <f t="shared" si="74"/>
        <v>17635053.973428845</v>
      </c>
      <c r="P264" s="184">
        <v>272606</v>
      </c>
      <c r="Q264" s="77">
        <f t="shared" si="75"/>
        <v>17907659.973428845</v>
      </c>
      <c r="R264" s="184">
        <v>943292</v>
      </c>
      <c r="S264" s="77">
        <f t="shared" si="76"/>
        <v>18850951.973428845</v>
      </c>
      <c r="T264" s="184">
        <v>253480</v>
      </c>
      <c r="U264" s="77">
        <f t="shared" si="77"/>
        <v>19104431.973428845</v>
      </c>
      <c r="V264" s="184">
        <v>511207</v>
      </c>
      <c r="W264" s="221">
        <f t="shared" si="78"/>
        <v>19615638.973428845</v>
      </c>
      <c r="X264" s="184">
        <v>1703976</v>
      </c>
      <c r="Y264" s="221">
        <f t="shared" si="79"/>
        <v>21319614.973428845</v>
      </c>
      <c r="Z264" s="184">
        <v>315629</v>
      </c>
      <c r="AA264" s="221">
        <f t="shared" si="80"/>
        <v>21635243.973428845</v>
      </c>
      <c r="AB264" s="184">
        <v>1576802</v>
      </c>
      <c r="AC264" s="221">
        <f t="shared" si="68"/>
        <v>23212045.973428845</v>
      </c>
      <c r="AD264" s="184">
        <v>2306475</v>
      </c>
      <c r="AE264" s="221">
        <f t="shared" si="68"/>
        <v>25518520.973428845</v>
      </c>
      <c r="AF264" s="184">
        <v>517492</v>
      </c>
      <c r="AG264" s="221">
        <f aca="true" t="shared" si="81" ref="AG264:AG295">AF264+AE264</f>
        <v>26036012.973428845</v>
      </c>
      <c r="AH264" s="184">
        <v>321809</v>
      </c>
      <c r="AI264" s="221">
        <f aca="true" t="shared" si="82" ref="AI264:AI295">AH264+AG264</f>
        <v>26357821.973428845</v>
      </c>
      <c r="AJ264" s="184">
        <v>126526</v>
      </c>
      <c r="AK264" s="221">
        <f aca="true" t="shared" si="83" ref="AK264:AK295">AJ264+AI264</f>
        <v>26484347.973428845</v>
      </c>
    </row>
    <row r="265" spans="1:37" ht="14.25">
      <c r="A265" s="176">
        <v>2361</v>
      </c>
      <c r="B265" s="10" t="s">
        <v>523</v>
      </c>
      <c r="C265" s="36">
        <v>10702</v>
      </c>
      <c r="D265" s="14">
        <f t="shared" si="69"/>
        <v>14067973.88926481</v>
      </c>
      <c r="E265" s="12">
        <v>7343192</v>
      </c>
      <c r="F265" s="26">
        <f t="shared" si="70"/>
        <v>21411165.88926481</v>
      </c>
      <c r="G265" s="48">
        <v>2183529</v>
      </c>
      <c r="H265" s="29">
        <f t="shared" si="71"/>
        <v>23594694.88926481</v>
      </c>
      <c r="I265" s="96">
        <v>1091008</v>
      </c>
      <c r="J265" s="26">
        <f t="shared" si="72"/>
        <v>24685702.88926481</v>
      </c>
      <c r="K265" s="190">
        <v>8055050</v>
      </c>
      <c r="L265" s="184">
        <v>144722</v>
      </c>
      <c r="M265" s="32">
        <f t="shared" si="73"/>
        <v>32885474.88926481</v>
      </c>
      <c r="N265" s="184">
        <v>847170.2843998149</v>
      </c>
      <c r="O265" s="32">
        <f t="shared" si="74"/>
        <v>33732645.17366463</v>
      </c>
      <c r="P265" s="184">
        <v>996356</v>
      </c>
      <c r="Q265" s="77">
        <f t="shared" si="75"/>
        <v>34729001.17366463</v>
      </c>
      <c r="R265" s="184">
        <v>389179</v>
      </c>
      <c r="S265" s="77">
        <f t="shared" si="76"/>
        <v>35118180.17366463</v>
      </c>
      <c r="T265" s="184">
        <v>971800</v>
      </c>
      <c r="U265" s="77">
        <f t="shared" si="77"/>
        <v>36089980.17366463</v>
      </c>
      <c r="V265" s="184">
        <v>1521385</v>
      </c>
      <c r="W265" s="221">
        <f t="shared" si="78"/>
        <v>37611365.17366463</v>
      </c>
      <c r="X265" s="184">
        <v>5021938</v>
      </c>
      <c r="Y265" s="221">
        <f t="shared" si="79"/>
        <v>42633303.17366463</v>
      </c>
      <c r="Z265" s="184">
        <v>1583524</v>
      </c>
      <c r="AA265" s="221">
        <f t="shared" si="80"/>
        <v>44216827.17366463</v>
      </c>
      <c r="AB265" s="184">
        <v>2026092</v>
      </c>
      <c r="AC265" s="221">
        <f aca="true" t="shared" si="84" ref="AC265:AE293">AB265+AA265</f>
        <v>46242919.17366463</v>
      </c>
      <c r="AD265" s="184">
        <v>8326934</v>
      </c>
      <c r="AE265" s="221">
        <f t="shared" si="84"/>
        <v>54569853.17366463</v>
      </c>
      <c r="AF265" s="184">
        <v>2423053</v>
      </c>
      <c r="AG265" s="221">
        <f t="shared" si="81"/>
        <v>56992906.17366463</v>
      </c>
      <c r="AH265" s="184">
        <v>1514373</v>
      </c>
      <c r="AI265" s="221">
        <f t="shared" si="82"/>
        <v>58507279.17366463</v>
      </c>
      <c r="AJ265" s="184">
        <v>613213</v>
      </c>
      <c r="AK265" s="221">
        <f t="shared" si="83"/>
        <v>59120492.17366463</v>
      </c>
    </row>
    <row r="266" spans="1:37" ht="14.25">
      <c r="A266" s="176">
        <v>2380</v>
      </c>
      <c r="B266" s="10" t="s">
        <v>525</v>
      </c>
      <c r="C266" s="36">
        <v>58684</v>
      </c>
      <c r="D266" s="14">
        <f t="shared" si="69"/>
        <v>77141186.6676898</v>
      </c>
      <c r="E266" s="12">
        <v>8570780</v>
      </c>
      <c r="F266" s="26">
        <f t="shared" si="70"/>
        <v>85711966.6676898</v>
      </c>
      <c r="G266" s="48">
        <v>3242843</v>
      </c>
      <c r="H266" s="29">
        <f t="shared" si="71"/>
        <v>88954809.6676898</v>
      </c>
      <c r="I266" s="96">
        <v>1837222</v>
      </c>
      <c r="J266" s="26">
        <f t="shared" si="72"/>
        <v>90792031.6676898</v>
      </c>
      <c r="K266" s="190">
        <v>6143694</v>
      </c>
      <c r="L266" s="184">
        <v>166335</v>
      </c>
      <c r="M266" s="32">
        <f t="shared" si="73"/>
        <v>97102060.6676898</v>
      </c>
      <c r="N266" s="184">
        <v>-2370334.164107755</v>
      </c>
      <c r="O266" s="32">
        <f t="shared" si="74"/>
        <v>94731726.50358205</v>
      </c>
      <c r="P266" s="184">
        <v>1207687</v>
      </c>
      <c r="Q266" s="77">
        <f t="shared" si="75"/>
        <v>95939413.50358205</v>
      </c>
      <c r="R266" s="184">
        <v>2748634</v>
      </c>
      <c r="S266" s="77">
        <f t="shared" si="76"/>
        <v>98688047.50358205</v>
      </c>
      <c r="T266" s="184">
        <v>2736974</v>
      </c>
      <c r="U266" s="77">
        <f t="shared" si="77"/>
        <v>101425021.50358205</v>
      </c>
      <c r="V266" s="184">
        <v>3198710</v>
      </c>
      <c r="W266" s="221">
        <f t="shared" si="78"/>
        <v>104623731.50358205</v>
      </c>
      <c r="X266" s="184">
        <v>4478833</v>
      </c>
      <c r="Y266" s="221">
        <f t="shared" si="79"/>
        <v>109102564.50358205</v>
      </c>
      <c r="Z266" s="184">
        <v>4337416</v>
      </c>
      <c r="AA266" s="221">
        <f t="shared" si="80"/>
        <v>113439980.50358205</v>
      </c>
      <c r="AB266" s="184">
        <v>4563376</v>
      </c>
      <c r="AC266" s="221">
        <f t="shared" si="84"/>
        <v>118003356.50358205</v>
      </c>
      <c r="AD266" s="184">
        <v>4864755</v>
      </c>
      <c r="AE266" s="221">
        <f t="shared" si="84"/>
        <v>122868111.50358205</v>
      </c>
      <c r="AF266" s="184">
        <v>4969419</v>
      </c>
      <c r="AG266" s="221">
        <f t="shared" si="81"/>
        <v>127837530.50358205</v>
      </c>
      <c r="AH266" s="184">
        <v>4293023</v>
      </c>
      <c r="AI266" s="221">
        <f t="shared" si="82"/>
        <v>132130553.50358205</v>
      </c>
      <c r="AJ266" s="184">
        <v>1774410</v>
      </c>
      <c r="AK266" s="221">
        <f t="shared" si="83"/>
        <v>133904963.50358205</v>
      </c>
    </row>
    <row r="267" spans="1:37" ht="14.25">
      <c r="A267" s="176">
        <v>2401</v>
      </c>
      <c r="B267" s="10" t="s">
        <v>527</v>
      </c>
      <c r="C267" s="36">
        <v>7389</v>
      </c>
      <c r="D267" s="14">
        <f t="shared" si="69"/>
        <v>9712975.057725443</v>
      </c>
      <c r="E267" s="12">
        <v>1824744</v>
      </c>
      <c r="F267" s="26">
        <f t="shared" si="70"/>
        <v>11537719.057725443</v>
      </c>
      <c r="G267" s="48">
        <v>744278</v>
      </c>
      <c r="H267" s="29">
        <f t="shared" si="71"/>
        <v>12281997.057725443</v>
      </c>
      <c r="I267" s="96">
        <v>-885</v>
      </c>
      <c r="J267" s="26">
        <f t="shared" si="72"/>
        <v>12281112.057725443</v>
      </c>
      <c r="K267" s="190">
        <v>309270</v>
      </c>
      <c r="L267" s="184">
        <v>61140</v>
      </c>
      <c r="M267" s="32">
        <f t="shared" si="73"/>
        <v>12651522.057725443</v>
      </c>
      <c r="N267" s="184">
        <v>2462.5477882865816</v>
      </c>
      <c r="O267" s="32">
        <f t="shared" si="74"/>
        <v>12653984.60551373</v>
      </c>
      <c r="P267" s="184">
        <v>-83977</v>
      </c>
      <c r="Q267" s="77">
        <f t="shared" si="75"/>
        <v>12570007.60551373</v>
      </c>
      <c r="R267" s="184">
        <v>344831</v>
      </c>
      <c r="S267" s="77">
        <f t="shared" si="76"/>
        <v>12914838.60551373</v>
      </c>
      <c r="T267" s="184">
        <v>153192</v>
      </c>
      <c r="U267" s="77">
        <f t="shared" si="77"/>
        <v>13068030.60551373</v>
      </c>
      <c r="V267" s="184">
        <v>383571</v>
      </c>
      <c r="W267" s="221">
        <f t="shared" si="78"/>
        <v>13451601.60551373</v>
      </c>
      <c r="X267" s="184">
        <v>2537746</v>
      </c>
      <c r="Y267" s="221">
        <f t="shared" si="79"/>
        <v>15989347.60551373</v>
      </c>
      <c r="Z267" s="184">
        <v>229531</v>
      </c>
      <c r="AA267" s="221">
        <f t="shared" si="80"/>
        <v>16218878.60551373</v>
      </c>
      <c r="AB267" s="184">
        <v>509392</v>
      </c>
      <c r="AC267" s="221">
        <f t="shared" si="84"/>
        <v>16728270.60551373</v>
      </c>
      <c r="AD267" s="184">
        <v>3831183</v>
      </c>
      <c r="AE267" s="221">
        <f t="shared" si="84"/>
        <v>20559453.60551373</v>
      </c>
      <c r="AF267" s="184">
        <v>357763</v>
      </c>
      <c r="AG267" s="221">
        <f t="shared" si="81"/>
        <v>20917216.60551373</v>
      </c>
      <c r="AH267" s="184">
        <v>163201</v>
      </c>
      <c r="AI267" s="221">
        <f t="shared" si="82"/>
        <v>21080417.60551373</v>
      </c>
      <c r="AJ267" s="184">
        <v>61463</v>
      </c>
      <c r="AK267" s="221">
        <f t="shared" si="83"/>
        <v>21141880.60551373</v>
      </c>
    </row>
    <row r="268" spans="1:37" ht="14.25">
      <c r="A268" s="176">
        <v>2403</v>
      </c>
      <c r="B268" s="10" t="s">
        <v>529</v>
      </c>
      <c r="C268" s="36">
        <v>2552</v>
      </c>
      <c r="D268" s="14">
        <f t="shared" si="69"/>
        <v>3354650.4733137544</v>
      </c>
      <c r="E268" s="12">
        <v>110810</v>
      </c>
      <c r="F268" s="26">
        <f t="shared" si="70"/>
        <v>3465460.4733137544</v>
      </c>
      <c r="G268" s="48">
        <v>132491</v>
      </c>
      <c r="H268" s="29">
        <f t="shared" si="71"/>
        <v>3597951.4733137544</v>
      </c>
      <c r="I268" s="96">
        <v>-9713</v>
      </c>
      <c r="J268" s="26">
        <f t="shared" si="72"/>
        <v>3588238.4733137544</v>
      </c>
      <c r="K268" s="190">
        <v>115887</v>
      </c>
      <c r="L268" s="184">
        <v>17652</v>
      </c>
      <c r="M268" s="32">
        <f t="shared" si="73"/>
        <v>3721777.4733137544</v>
      </c>
      <c r="N268" s="184">
        <v>-21366.713905033655</v>
      </c>
      <c r="O268" s="32">
        <f t="shared" si="74"/>
        <v>3700410.759408721</v>
      </c>
      <c r="P268" s="184">
        <v>25939</v>
      </c>
      <c r="Q268" s="77">
        <f t="shared" si="75"/>
        <v>3726349.759408721</v>
      </c>
      <c r="R268" s="184">
        <v>-164551</v>
      </c>
      <c r="S268" s="77">
        <f t="shared" si="76"/>
        <v>3561798.759408721</v>
      </c>
      <c r="T268" s="184">
        <v>7242</v>
      </c>
      <c r="U268" s="77">
        <f t="shared" si="77"/>
        <v>3569040.759408721</v>
      </c>
      <c r="V268" s="184">
        <v>90065</v>
      </c>
      <c r="W268" s="221">
        <f t="shared" si="78"/>
        <v>3659105.759408721</v>
      </c>
      <c r="X268" s="184">
        <v>329625</v>
      </c>
      <c r="Y268" s="221">
        <f t="shared" si="79"/>
        <v>3988730.759408721</v>
      </c>
      <c r="Z268" s="184">
        <v>14857</v>
      </c>
      <c r="AA268" s="221">
        <f t="shared" si="80"/>
        <v>4003587.759408721</v>
      </c>
      <c r="AB268" s="184">
        <v>311505</v>
      </c>
      <c r="AC268" s="221">
        <f t="shared" si="84"/>
        <v>4315092.759408721</v>
      </c>
      <c r="AD268" s="184">
        <v>391294</v>
      </c>
      <c r="AE268" s="221">
        <f t="shared" si="84"/>
        <v>4706386.759408721</v>
      </c>
      <c r="AF268" s="184">
        <v>19416</v>
      </c>
      <c r="AG268" s="221">
        <f t="shared" si="81"/>
        <v>4725802.759408721</v>
      </c>
      <c r="AH268" s="184">
        <v>0</v>
      </c>
      <c r="AI268" s="221">
        <f t="shared" si="82"/>
        <v>4725802.759408721</v>
      </c>
      <c r="AJ268" s="184">
        <v>0</v>
      </c>
      <c r="AK268" s="221">
        <f t="shared" si="83"/>
        <v>4725802.759408721</v>
      </c>
    </row>
    <row r="269" spans="1:37" ht="14.25">
      <c r="A269" s="176">
        <v>2404</v>
      </c>
      <c r="B269" s="10" t="s">
        <v>531</v>
      </c>
      <c r="C269" s="36">
        <v>5653</v>
      </c>
      <c r="D269" s="14">
        <f t="shared" si="69"/>
        <v>7430971.444217341</v>
      </c>
      <c r="E269" s="12">
        <v>105256</v>
      </c>
      <c r="F269" s="26">
        <f t="shared" si="70"/>
        <v>7536227.444217341</v>
      </c>
      <c r="G269" s="48">
        <v>346599</v>
      </c>
      <c r="H269" s="29">
        <f t="shared" si="71"/>
        <v>7882826.444217341</v>
      </c>
      <c r="I269" s="96">
        <v>-23089</v>
      </c>
      <c r="J269" s="26">
        <f t="shared" si="72"/>
        <v>7859737.444217341</v>
      </c>
      <c r="K269" s="190">
        <v>215002</v>
      </c>
      <c r="L269" s="184">
        <v>2544</v>
      </c>
      <c r="M269" s="32">
        <f t="shared" si="73"/>
        <v>8077283.444217341</v>
      </c>
      <c r="N269" s="184">
        <v>-73223.12645186391</v>
      </c>
      <c r="O269" s="32">
        <f t="shared" si="74"/>
        <v>8004060.317765477</v>
      </c>
      <c r="P269" s="184">
        <v>96949</v>
      </c>
      <c r="Q269" s="77">
        <f t="shared" si="75"/>
        <v>8101009.317765477</v>
      </c>
      <c r="R269" s="184">
        <v>384726</v>
      </c>
      <c r="S269" s="77">
        <f t="shared" si="76"/>
        <v>8485735.317765478</v>
      </c>
      <c r="T269" s="184">
        <v>36052</v>
      </c>
      <c r="U269" s="77">
        <f t="shared" si="77"/>
        <v>8521787.317765478</v>
      </c>
      <c r="V269" s="184">
        <v>135650</v>
      </c>
      <c r="W269" s="221">
        <f t="shared" si="78"/>
        <v>8657437.317765478</v>
      </c>
      <c r="X269" s="184">
        <v>1381864</v>
      </c>
      <c r="Y269" s="221">
        <f t="shared" si="79"/>
        <v>10039301.317765478</v>
      </c>
      <c r="Z269" s="184">
        <v>120772</v>
      </c>
      <c r="AA269" s="221">
        <f t="shared" si="80"/>
        <v>10160073.317765478</v>
      </c>
      <c r="AB269" s="184">
        <v>479262</v>
      </c>
      <c r="AC269" s="221">
        <f t="shared" si="84"/>
        <v>10639335.317765478</v>
      </c>
      <c r="AD269" s="184">
        <v>1150609</v>
      </c>
      <c r="AE269" s="221">
        <f t="shared" si="84"/>
        <v>11789944.317765478</v>
      </c>
      <c r="AF269" s="184">
        <v>92097</v>
      </c>
      <c r="AG269" s="221">
        <f t="shared" si="81"/>
        <v>11882041.317765478</v>
      </c>
      <c r="AH269" s="184">
        <v>7028</v>
      </c>
      <c r="AI269" s="221">
        <f t="shared" si="82"/>
        <v>11889069.317765478</v>
      </c>
      <c r="AJ269" s="184">
        <v>1892</v>
      </c>
      <c r="AK269" s="221">
        <f t="shared" si="83"/>
        <v>11890961.317765478</v>
      </c>
    </row>
    <row r="270" spans="1:37" ht="14.25">
      <c r="A270" s="176">
        <v>2409</v>
      </c>
      <c r="B270" s="10" t="s">
        <v>533</v>
      </c>
      <c r="C270" s="36">
        <v>6933</v>
      </c>
      <c r="D270" s="14">
        <f t="shared" si="69"/>
        <v>9113554.753716402</v>
      </c>
      <c r="E270" s="12">
        <v>1425577</v>
      </c>
      <c r="F270" s="26">
        <f t="shared" si="70"/>
        <v>10539131.753716402</v>
      </c>
      <c r="G270" s="48">
        <v>382072</v>
      </c>
      <c r="H270" s="29">
        <f t="shared" si="71"/>
        <v>10921203.753716402</v>
      </c>
      <c r="I270" s="96">
        <v>103491</v>
      </c>
      <c r="J270" s="26">
        <f t="shared" si="72"/>
        <v>11024694.753716402</v>
      </c>
      <c r="K270" s="190">
        <v>1010817</v>
      </c>
      <c r="L270" s="184">
        <v>3064</v>
      </c>
      <c r="M270" s="32">
        <f t="shared" si="73"/>
        <v>12038575.753716402</v>
      </c>
      <c r="N270" s="184">
        <v>83795.26469294727</v>
      </c>
      <c r="O270" s="32">
        <f t="shared" si="74"/>
        <v>12122371.018409349</v>
      </c>
      <c r="P270" s="184">
        <v>115103</v>
      </c>
      <c r="Q270" s="77">
        <f t="shared" si="75"/>
        <v>12237474.018409349</v>
      </c>
      <c r="R270" s="184">
        <v>1262049</v>
      </c>
      <c r="S270" s="77">
        <f t="shared" si="76"/>
        <v>13499523.018409349</v>
      </c>
      <c r="T270" s="184">
        <v>80286</v>
      </c>
      <c r="U270" s="77">
        <f t="shared" si="77"/>
        <v>13579809.018409349</v>
      </c>
      <c r="V270" s="184">
        <v>387965</v>
      </c>
      <c r="W270" s="221">
        <f t="shared" si="78"/>
        <v>13967774.018409349</v>
      </c>
      <c r="X270" s="184">
        <v>1013117</v>
      </c>
      <c r="Y270" s="221">
        <f t="shared" si="79"/>
        <v>14980891.018409349</v>
      </c>
      <c r="Z270" s="184">
        <v>147678</v>
      </c>
      <c r="AA270" s="221">
        <f t="shared" si="80"/>
        <v>15128569.018409349</v>
      </c>
      <c r="AB270" s="184">
        <v>686280</v>
      </c>
      <c r="AC270" s="221">
        <f t="shared" si="84"/>
        <v>15814849.018409349</v>
      </c>
      <c r="AD270" s="184">
        <v>3186039</v>
      </c>
      <c r="AE270" s="221">
        <f t="shared" si="84"/>
        <v>19000888.01840935</v>
      </c>
      <c r="AF270" s="184">
        <v>244502</v>
      </c>
      <c r="AG270" s="221">
        <f t="shared" si="81"/>
        <v>19245390.01840935</v>
      </c>
      <c r="AH270" s="184">
        <v>153015</v>
      </c>
      <c r="AI270" s="221">
        <f t="shared" si="82"/>
        <v>19398405.01840935</v>
      </c>
      <c r="AJ270" s="184">
        <v>57337</v>
      </c>
      <c r="AK270" s="221">
        <f t="shared" si="83"/>
        <v>19455742.01840935</v>
      </c>
    </row>
    <row r="271" spans="1:37" ht="14.25">
      <c r="A271" s="176">
        <v>2417</v>
      </c>
      <c r="B271" s="10" t="s">
        <v>535</v>
      </c>
      <c r="C271" s="36">
        <v>4400</v>
      </c>
      <c r="D271" s="14">
        <f t="shared" si="69"/>
        <v>5783880.126403024</v>
      </c>
      <c r="E271" s="12">
        <v>-39217</v>
      </c>
      <c r="F271" s="26">
        <f t="shared" si="70"/>
        <v>5744663.126403024</v>
      </c>
      <c r="G271" s="48">
        <v>77893</v>
      </c>
      <c r="H271" s="29">
        <f t="shared" si="71"/>
        <v>5822556.126403024</v>
      </c>
      <c r="I271" s="96">
        <v>36709</v>
      </c>
      <c r="J271" s="26">
        <f t="shared" si="72"/>
        <v>5859265.126403024</v>
      </c>
      <c r="K271" s="190">
        <v>129267</v>
      </c>
      <c r="L271" s="184">
        <v>5338</v>
      </c>
      <c r="M271" s="32">
        <f t="shared" si="73"/>
        <v>5993870.126403024</v>
      </c>
      <c r="N271" s="184">
        <v>-19119.09293971304</v>
      </c>
      <c r="O271" s="32">
        <f t="shared" si="74"/>
        <v>5974751.033463311</v>
      </c>
      <c r="P271" s="184">
        <v>-11009</v>
      </c>
      <c r="Q271" s="77">
        <f t="shared" si="75"/>
        <v>5963742.033463311</v>
      </c>
      <c r="R271" s="184">
        <v>93484</v>
      </c>
      <c r="S271" s="77">
        <f t="shared" si="76"/>
        <v>6057226.033463311</v>
      </c>
      <c r="T271" s="184">
        <v>-4281</v>
      </c>
      <c r="U271" s="77">
        <f t="shared" si="77"/>
        <v>6052945.033463311</v>
      </c>
      <c r="V271" s="184">
        <v>49078</v>
      </c>
      <c r="W271" s="221">
        <f t="shared" si="78"/>
        <v>6102023.033463311</v>
      </c>
      <c r="X271" s="184">
        <v>200033</v>
      </c>
      <c r="Y271" s="221">
        <f t="shared" si="79"/>
        <v>6302056.033463311</v>
      </c>
      <c r="Z271" s="184">
        <v>48587</v>
      </c>
      <c r="AA271" s="221">
        <f t="shared" si="80"/>
        <v>6350643.033463311</v>
      </c>
      <c r="AB271" s="184">
        <v>110268</v>
      </c>
      <c r="AC271" s="221">
        <f t="shared" si="84"/>
        <v>6460911.033463311</v>
      </c>
      <c r="AD271" s="184">
        <v>503335</v>
      </c>
      <c r="AE271" s="221">
        <f t="shared" si="84"/>
        <v>6964246.033463311</v>
      </c>
      <c r="AF271" s="184">
        <v>41613</v>
      </c>
      <c r="AG271" s="221">
        <f t="shared" si="81"/>
        <v>7005859.033463311</v>
      </c>
      <c r="AH271" s="184">
        <v>0</v>
      </c>
      <c r="AI271" s="221">
        <f t="shared" si="82"/>
        <v>7005859.033463311</v>
      </c>
      <c r="AJ271" s="184">
        <v>0</v>
      </c>
      <c r="AK271" s="221">
        <f t="shared" si="83"/>
        <v>7005859.033463311</v>
      </c>
    </row>
    <row r="272" spans="1:37" ht="14.25">
      <c r="A272" s="176">
        <v>2418</v>
      </c>
      <c r="B272" s="10" t="s">
        <v>537</v>
      </c>
      <c r="C272" s="36">
        <v>3334</v>
      </c>
      <c r="D272" s="14">
        <f t="shared" si="69"/>
        <v>4382603.713960838</v>
      </c>
      <c r="E272" s="12">
        <v>167963</v>
      </c>
      <c r="F272" s="26">
        <f t="shared" si="70"/>
        <v>4550566.713960838</v>
      </c>
      <c r="G272" s="48">
        <v>-583</v>
      </c>
      <c r="H272" s="29">
        <f t="shared" si="71"/>
        <v>4549983.713960838</v>
      </c>
      <c r="I272" s="96">
        <v>8761</v>
      </c>
      <c r="J272" s="26">
        <f t="shared" si="72"/>
        <v>4558744.713960838</v>
      </c>
      <c r="K272" s="190">
        <v>186677</v>
      </c>
      <c r="L272" s="184">
        <v>3370</v>
      </c>
      <c r="M272" s="32">
        <f t="shared" si="73"/>
        <v>4748791.713960838</v>
      </c>
      <c r="N272" s="184">
        <v>-11601.710877501406</v>
      </c>
      <c r="O272" s="32">
        <f t="shared" si="74"/>
        <v>4737190.003083336</v>
      </c>
      <c r="P272" s="184">
        <v>23450</v>
      </c>
      <c r="Q272" s="77">
        <f t="shared" si="75"/>
        <v>4760640.003083336</v>
      </c>
      <c r="R272" s="184">
        <v>-160091</v>
      </c>
      <c r="S272" s="77">
        <f t="shared" si="76"/>
        <v>4600549.003083336</v>
      </c>
      <c r="T272" s="184">
        <v>5816</v>
      </c>
      <c r="U272" s="77">
        <f t="shared" si="77"/>
        <v>4606365.003083336</v>
      </c>
      <c r="V272" s="184">
        <v>28260</v>
      </c>
      <c r="W272" s="221">
        <f t="shared" si="78"/>
        <v>4634625.003083336</v>
      </c>
      <c r="X272" s="184">
        <v>309675</v>
      </c>
      <c r="Y272" s="221">
        <f t="shared" si="79"/>
        <v>4944300.003083336</v>
      </c>
      <c r="Z272" s="184">
        <v>29184</v>
      </c>
      <c r="AA272" s="221">
        <f t="shared" si="80"/>
        <v>4973484.003083336</v>
      </c>
      <c r="AB272" s="184">
        <v>76764</v>
      </c>
      <c r="AC272" s="221">
        <f t="shared" si="84"/>
        <v>5050248.003083336</v>
      </c>
      <c r="AD272" s="184">
        <v>101703</v>
      </c>
      <c r="AE272" s="221">
        <f t="shared" si="84"/>
        <v>5151951.003083336</v>
      </c>
      <c r="AF272" s="184">
        <v>41611</v>
      </c>
      <c r="AG272" s="221">
        <f t="shared" si="81"/>
        <v>5193562.003083336</v>
      </c>
      <c r="AH272" s="184">
        <v>0</v>
      </c>
      <c r="AI272" s="221">
        <f t="shared" si="82"/>
        <v>5193562.003083336</v>
      </c>
      <c r="AJ272" s="184">
        <v>0</v>
      </c>
      <c r="AK272" s="221">
        <f t="shared" si="83"/>
        <v>5193562.003083336</v>
      </c>
    </row>
    <row r="273" spans="1:37" ht="14.25">
      <c r="A273" s="176">
        <v>2421</v>
      </c>
      <c r="B273" s="10" t="s">
        <v>539</v>
      </c>
      <c r="C273" s="36">
        <v>6391</v>
      </c>
      <c r="D273" s="14">
        <f t="shared" si="69"/>
        <v>8401085.883600393</v>
      </c>
      <c r="E273" s="12">
        <v>1910600</v>
      </c>
      <c r="F273" s="26">
        <f t="shared" si="70"/>
        <v>10311685.883600393</v>
      </c>
      <c r="G273" s="48">
        <v>555310</v>
      </c>
      <c r="H273" s="29">
        <f t="shared" si="71"/>
        <v>10866995.883600393</v>
      </c>
      <c r="I273" s="96">
        <v>125931</v>
      </c>
      <c r="J273" s="26">
        <f t="shared" si="72"/>
        <v>10992926.883600393</v>
      </c>
      <c r="K273" s="190">
        <v>3613097</v>
      </c>
      <c r="L273" s="184">
        <v>38096</v>
      </c>
      <c r="M273" s="32">
        <f t="shared" si="73"/>
        <v>14644119.883600393</v>
      </c>
      <c r="N273" s="184">
        <v>286163.1475050654</v>
      </c>
      <c r="O273" s="32">
        <f t="shared" si="74"/>
        <v>14930283.031105459</v>
      </c>
      <c r="P273" s="184">
        <v>242126</v>
      </c>
      <c r="Q273" s="77">
        <f t="shared" si="75"/>
        <v>15172409.031105459</v>
      </c>
      <c r="R273" s="184">
        <v>760703</v>
      </c>
      <c r="S273" s="77">
        <f t="shared" si="76"/>
        <v>15933112.031105459</v>
      </c>
      <c r="T273" s="184">
        <v>298948</v>
      </c>
      <c r="U273" s="77">
        <f t="shared" si="77"/>
        <v>16232060.031105459</v>
      </c>
      <c r="V273" s="184">
        <v>542443</v>
      </c>
      <c r="W273" s="221">
        <f t="shared" si="78"/>
        <v>16774503.031105459</v>
      </c>
      <c r="X273" s="184">
        <v>2534273</v>
      </c>
      <c r="Y273" s="221">
        <f t="shared" si="79"/>
        <v>19308776.03110546</v>
      </c>
      <c r="Z273" s="184">
        <v>412513</v>
      </c>
      <c r="AA273" s="221">
        <f t="shared" si="80"/>
        <v>19721289.03110546</v>
      </c>
      <c r="AB273" s="184">
        <v>646358</v>
      </c>
      <c r="AC273" s="221">
        <f t="shared" si="84"/>
        <v>20367647.03110546</v>
      </c>
      <c r="AD273" s="184">
        <v>3680941</v>
      </c>
      <c r="AE273" s="221">
        <f t="shared" si="84"/>
        <v>24048588.03110546</v>
      </c>
      <c r="AF273" s="184">
        <v>710254.5</v>
      </c>
      <c r="AG273" s="221">
        <f t="shared" si="81"/>
        <v>24758842.53110546</v>
      </c>
      <c r="AH273" s="184">
        <v>389910</v>
      </c>
      <c r="AI273" s="221">
        <f t="shared" si="82"/>
        <v>25148752.53110546</v>
      </c>
      <c r="AJ273" s="184">
        <v>154798</v>
      </c>
      <c r="AK273" s="221">
        <f t="shared" si="83"/>
        <v>25303550.53110546</v>
      </c>
    </row>
    <row r="274" spans="1:37" ht="14.25">
      <c r="A274" s="176">
        <v>2422</v>
      </c>
      <c r="B274" s="10" t="s">
        <v>541</v>
      </c>
      <c r="C274" s="36">
        <v>2829</v>
      </c>
      <c r="D274" s="14">
        <f t="shared" si="69"/>
        <v>3718772.017635036</v>
      </c>
      <c r="E274" s="12">
        <v>182121</v>
      </c>
      <c r="F274" s="26">
        <f t="shared" si="70"/>
        <v>3900893.017635036</v>
      </c>
      <c r="G274" s="48">
        <v>128758</v>
      </c>
      <c r="H274" s="29">
        <f t="shared" si="71"/>
        <v>4029651.017635036</v>
      </c>
      <c r="I274" s="96">
        <v>50360</v>
      </c>
      <c r="J274" s="26">
        <f t="shared" si="72"/>
        <v>4080011.017635036</v>
      </c>
      <c r="K274" s="190">
        <v>236547</v>
      </c>
      <c r="L274" s="184">
        <v>10764</v>
      </c>
      <c r="M274" s="32">
        <f t="shared" si="73"/>
        <v>4327322.017635036</v>
      </c>
      <c r="N274" s="184">
        <v>1835.7168348981068</v>
      </c>
      <c r="O274" s="32">
        <f t="shared" si="74"/>
        <v>4329157.734469934</v>
      </c>
      <c r="P274" s="184">
        <v>12203</v>
      </c>
      <c r="Q274" s="77">
        <f t="shared" si="75"/>
        <v>4341360.734469934</v>
      </c>
      <c r="R274" s="184">
        <v>33398</v>
      </c>
      <c r="S274" s="77">
        <f t="shared" si="76"/>
        <v>4374758.734469934</v>
      </c>
      <c r="T274" s="184">
        <v>13913</v>
      </c>
      <c r="U274" s="77">
        <f t="shared" si="77"/>
        <v>4388671.734469934</v>
      </c>
      <c r="V274" s="184">
        <v>71791</v>
      </c>
      <c r="W274" s="221">
        <f t="shared" si="78"/>
        <v>4460462.734469934</v>
      </c>
      <c r="X274" s="184">
        <v>364024</v>
      </c>
      <c r="Y274" s="221">
        <f t="shared" si="79"/>
        <v>4824486.734469934</v>
      </c>
      <c r="Z274" s="184">
        <v>41290</v>
      </c>
      <c r="AA274" s="221">
        <f t="shared" si="80"/>
        <v>4865776.734469934</v>
      </c>
      <c r="AB274" s="184">
        <v>185167</v>
      </c>
      <c r="AC274" s="221">
        <f t="shared" si="84"/>
        <v>5050943.734469934</v>
      </c>
      <c r="AD274" s="184">
        <v>600949</v>
      </c>
      <c r="AE274" s="221">
        <f t="shared" si="84"/>
        <v>5651892.734469934</v>
      </c>
      <c r="AF274" s="184">
        <v>40051</v>
      </c>
      <c r="AG274" s="221">
        <f t="shared" si="81"/>
        <v>5691943.734469934</v>
      </c>
      <c r="AH274" s="184">
        <v>1342</v>
      </c>
      <c r="AI274" s="221">
        <f t="shared" si="82"/>
        <v>5693285.734469934</v>
      </c>
      <c r="AJ274" s="184">
        <v>525</v>
      </c>
      <c r="AK274" s="221">
        <f t="shared" si="83"/>
        <v>5693810.734469934</v>
      </c>
    </row>
    <row r="275" spans="1:37" ht="14.25">
      <c r="A275" s="176">
        <v>2425</v>
      </c>
      <c r="B275" s="10" t="s">
        <v>543</v>
      </c>
      <c r="C275" s="36">
        <v>3005</v>
      </c>
      <c r="D275" s="14">
        <f t="shared" si="69"/>
        <v>3950127.2226911564</v>
      </c>
      <c r="E275" s="12">
        <v>171256</v>
      </c>
      <c r="F275" s="26">
        <f t="shared" si="70"/>
        <v>4121383.2226911564</v>
      </c>
      <c r="G275" s="48">
        <v>48383</v>
      </c>
      <c r="H275" s="29">
        <f t="shared" si="71"/>
        <v>4169766.2226911564</v>
      </c>
      <c r="I275" s="96">
        <v>-14617</v>
      </c>
      <c r="J275" s="26">
        <f t="shared" si="72"/>
        <v>4155149.2226911564</v>
      </c>
      <c r="K275" s="190">
        <v>380155</v>
      </c>
      <c r="L275" s="184">
        <v>4773</v>
      </c>
      <c r="M275" s="32">
        <f t="shared" si="73"/>
        <v>4540077.222691156</v>
      </c>
      <c r="N275" s="184">
        <v>9285.63311730884</v>
      </c>
      <c r="O275" s="32">
        <f t="shared" si="74"/>
        <v>4549362.855808465</v>
      </c>
      <c r="P275" s="184">
        <v>10584</v>
      </c>
      <c r="Q275" s="77">
        <f t="shared" si="75"/>
        <v>4559946.855808465</v>
      </c>
      <c r="R275" s="184">
        <v>10312</v>
      </c>
      <c r="S275" s="77">
        <f t="shared" si="76"/>
        <v>4570258.855808465</v>
      </c>
      <c r="T275" s="184">
        <v>68504</v>
      </c>
      <c r="U275" s="77">
        <f t="shared" si="77"/>
        <v>4638762.855808465</v>
      </c>
      <c r="V275" s="184">
        <v>105219</v>
      </c>
      <c r="W275" s="221">
        <f t="shared" si="78"/>
        <v>4743981.855808465</v>
      </c>
      <c r="X275" s="184">
        <v>658482</v>
      </c>
      <c r="Y275" s="221">
        <f t="shared" si="79"/>
        <v>5402463.855808465</v>
      </c>
      <c r="Z275" s="184">
        <v>90121</v>
      </c>
      <c r="AA275" s="221">
        <f t="shared" si="80"/>
        <v>5492584.855808465</v>
      </c>
      <c r="AB275" s="184">
        <v>219975</v>
      </c>
      <c r="AC275" s="221">
        <f t="shared" si="84"/>
        <v>5712559.855808465</v>
      </c>
      <c r="AD275" s="184">
        <v>989586</v>
      </c>
      <c r="AE275" s="221">
        <f t="shared" si="84"/>
        <v>6702145.855808465</v>
      </c>
      <c r="AF275" s="184">
        <v>139947</v>
      </c>
      <c r="AG275" s="221">
        <f t="shared" si="81"/>
        <v>6842092.855808465</v>
      </c>
      <c r="AH275" s="184">
        <v>49214</v>
      </c>
      <c r="AI275" s="221">
        <f t="shared" si="82"/>
        <v>6891306.855808465</v>
      </c>
      <c r="AJ275" s="184">
        <v>19603</v>
      </c>
      <c r="AK275" s="221">
        <f t="shared" si="83"/>
        <v>6910909.855808465</v>
      </c>
    </row>
    <row r="276" spans="1:37" ht="14.25">
      <c r="A276" s="176">
        <v>2460</v>
      </c>
      <c r="B276" s="10" t="s">
        <v>545</v>
      </c>
      <c r="C276" s="36">
        <v>8346</v>
      </c>
      <c r="D276" s="14">
        <f t="shared" si="69"/>
        <v>10970968.9852181</v>
      </c>
      <c r="E276" s="12">
        <v>952752</v>
      </c>
      <c r="F276" s="26">
        <f t="shared" si="70"/>
        <v>11923720.9852181</v>
      </c>
      <c r="G276" s="48">
        <v>453278</v>
      </c>
      <c r="H276" s="29">
        <f t="shared" si="71"/>
        <v>12376998.9852181</v>
      </c>
      <c r="I276" s="96">
        <v>176386</v>
      </c>
      <c r="J276" s="26">
        <f t="shared" si="72"/>
        <v>12553384.9852181</v>
      </c>
      <c r="K276" s="190">
        <v>1136984</v>
      </c>
      <c r="L276" s="184">
        <v>34406</v>
      </c>
      <c r="M276" s="32">
        <f t="shared" si="73"/>
        <v>13724774.9852181</v>
      </c>
      <c r="N276" s="184">
        <v>-165825.8449261021</v>
      </c>
      <c r="O276" s="32">
        <f t="shared" si="74"/>
        <v>13558949.140291998</v>
      </c>
      <c r="P276" s="184">
        <v>161992</v>
      </c>
      <c r="Q276" s="77">
        <f t="shared" si="75"/>
        <v>13720941.140291998</v>
      </c>
      <c r="R276" s="184">
        <v>117007</v>
      </c>
      <c r="S276" s="77">
        <f t="shared" si="76"/>
        <v>13837948.140291998</v>
      </c>
      <c r="T276" s="184">
        <v>319485</v>
      </c>
      <c r="U276" s="77">
        <f t="shared" si="77"/>
        <v>14157433.140291998</v>
      </c>
      <c r="V276" s="184">
        <v>534312</v>
      </c>
      <c r="W276" s="221">
        <f t="shared" si="78"/>
        <v>14691745.140291998</v>
      </c>
      <c r="X276" s="184">
        <v>3383731</v>
      </c>
      <c r="Y276" s="221">
        <f t="shared" si="79"/>
        <v>18075476.140291996</v>
      </c>
      <c r="Z276" s="184">
        <v>674458</v>
      </c>
      <c r="AA276" s="221">
        <f t="shared" si="80"/>
        <v>18749934.140291996</v>
      </c>
      <c r="AB276" s="184">
        <v>1009301</v>
      </c>
      <c r="AC276" s="221">
        <f t="shared" si="84"/>
        <v>19759235.140291996</v>
      </c>
      <c r="AD276" s="184">
        <v>1971892</v>
      </c>
      <c r="AE276" s="221">
        <f t="shared" si="84"/>
        <v>21731127.140291996</v>
      </c>
      <c r="AF276" s="184">
        <v>759573</v>
      </c>
      <c r="AG276" s="221">
        <f t="shared" si="81"/>
        <v>22490700.140291996</v>
      </c>
      <c r="AH276" s="184">
        <v>573206</v>
      </c>
      <c r="AI276" s="221">
        <f t="shared" si="82"/>
        <v>23063906.140291996</v>
      </c>
      <c r="AJ276" s="184">
        <v>226848</v>
      </c>
      <c r="AK276" s="221">
        <f t="shared" si="83"/>
        <v>23290754.140291996</v>
      </c>
    </row>
    <row r="277" spans="1:37" ht="14.25">
      <c r="A277" s="176">
        <v>2462</v>
      </c>
      <c r="B277" s="10" t="s">
        <v>547</v>
      </c>
      <c r="C277" s="36">
        <v>7246</v>
      </c>
      <c r="D277" s="14">
        <f t="shared" si="69"/>
        <v>9524998.953617346</v>
      </c>
      <c r="E277" s="12">
        <v>804094</v>
      </c>
      <c r="F277" s="26">
        <f t="shared" si="70"/>
        <v>10329092.953617346</v>
      </c>
      <c r="G277" s="48">
        <v>431394</v>
      </c>
      <c r="H277" s="29">
        <f t="shared" si="71"/>
        <v>10760486.953617346</v>
      </c>
      <c r="I277" s="96">
        <v>132298</v>
      </c>
      <c r="J277" s="26">
        <f t="shared" si="72"/>
        <v>10892784.953617346</v>
      </c>
      <c r="K277" s="190">
        <v>1806176</v>
      </c>
      <c r="L277" s="184">
        <v>30373</v>
      </c>
      <c r="M277" s="32">
        <f t="shared" si="73"/>
        <v>12729333.953617346</v>
      </c>
      <c r="N277" s="184">
        <v>89957.92830882594</v>
      </c>
      <c r="O277" s="32">
        <f t="shared" si="74"/>
        <v>12819291.881926171</v>
      </c>
      <c r="P277" s="184">
        <v>-3007</v>
      </c>
      <c r="Q277" s="77">
        <f t="shared" si="75"/>
        <v>12816284.881926171</v>
      </c>
      <c r="R277" s="184">
        <v>322922</v>
      </c>
      <c r="S277" s="77">
        <f t="shared" si="76"/>
        <v>13139206.881926171</v>
      </c>
      <c r="T277" s="184">
        <v>201200</v>
      </c>
      <c r="U277" s="77">
        <f t="shared" si="77"/>
        <v>13340406.881926171</v>
      </c>
      <c r="V277" s="184">
        <v>207557</v>
      </c>
      <c r="W277" s="221">
        <f t="shared" si="78"/>
        <v>13547963.881926171</v>
      </c>
      <c r="X277" s="184">
        <v>1666170</v>
      </c>
      <c r="Y277" s="221">
        <f t="shared" si="79"/>
        <v>15214133.881926171</v>
      </c>
      <c r="Z277" s="184">
        <v>239790</v>
      </c>
      <c r="AA277" s="221">
        <f t="shared" si="80"/>
        <v>15453923.881926171</v>
      </c>
      <c r="AB277" s="184">
        <v>695333</v>
      </c>
      <c r="AC277" s="221">
        <f t="shared" si="84"/>
        <v>16149256.881926171</v>
      </c>
      <c r="AD277" s="184">
        <v>2598350</v>
      </c>
      <c r="AE277" s="221">
        <f t="shared" si="84"/>
        <v>18747606.88192617</v>
      </c>
      <c r="AF277" s="184">
        <v>288844</v>
      </c>
      <c r="AG277" s="221">
        <f t="shared" si="81"/>
        <v>19036450.88192617</v>
      </c>
      <c r="AH277" s="184">
        <v>65355</v>
      </c>
      <c r="AI277" s="221">
        <f t="shared" si="82"/>
        <v>19101805.88192617</v>
      </c>
      <c r="AJ277" s="184">
        <v>24882</v>
      </c>
      <c r="AK277" s="221">
        <f t="shared" si="83"/>
        <v>19126687.88192617</v>
      </c>
    </row>
    <row r="278" spans="1:37" ht="14.25">
      <c r="A278" s="176">
        <v>2463</v>
      </c>
      <c r="B278" s="10" t="s">
        <v>549</v>
      </c>
      <c r="C278" s="36">
        <v>3273</v>
      </c>
      <c r="D278" s="14">
        <f t="shared" si="69"/>
        <v>4302418.103117523</v>
      </c>
      <c r="E278" s="12">
        <v>52373</v>
      </c>
      <c r="F278" s="26">
        <f t="shared" si="70"/>
        <v>4354791.103117523</v>
      </c>
      <c r="G278" s="48">
        <v>134278</v>
      </c>
      <c r="H278" s="29">
        <f t="shared" si="71"/>
        <v>4489069.103117523</v>
      </c>
      <c r="I278" s="96">
        <v>82527</v>
      </c>
      <c r="J278" s="26">
        <f t="shared" si="72"/>
        <v>4571596.103117523</v>
      </c>
      <c r="K278" s="190">
        <v>174747</v>
      </c>
      <c r="L278" s="184">
        <v>3814</v>
      </c>
      <c r="M278" s="32">
        <f t="shared" si="73"/>
        <v>4750157.103117523</v>
      </c>
      <c r="N278" s="184">
        <v>-23748.744361746125</v>
      </c>
      <c r="O278" s="32">
        <f t="shared" si="74"/>
        <v>4726408.358755777</v>
      </c>
      <c r="P278" s="184">
        <v>-22367</v>
      </c>
      <c r="Q278" s="77">
        <f t="shared" si="75"/>
        <v>4704041.358755777</v>
      </c>
      <c r="R278" s="184">
        <v>52335</v>
      </c>
      <c r="S278" s="77">
        <f t="shared" si="76"/>
        <v>4756376.358755777</v>
      </c>
      <c r="T278" s="184">
        <v>-9899</v>
      </c>
      <c r="U278" s="77">
        <f t="shared" si="77"/>
        <v>4746477.358755777</v>
      </c>
      <c r="V278" s="184">
        <v>12135</v>
      </c>
      <c r="W278" s="221">
        <f t="shared" si="78"/>
        <v>4758612.358755777</v>
      </c>
      <c r="X278" s="184">
        <v>84042</v>
      </c>
      <c r="Y278" s="221">
        <f t="shared" si="79"/>
        <v>4842654.358755777</v>
      </c>
      <c r="Z278" s="184">
        <v>28392</v>
      </c>
      <c r="AA278" s="221">
        <f t="shared" si="80"/>
        <v>4871046.358755777</v>
      </c>
      <c r="AB278" s="184">
        <v>225803</v>
      </c>
      <c r="AC278" s="221">
        <f t="shared" si="84"/>
        <v>5096849.358755777</v>
      </c>
      <c r="AD278" s="184">
        <v>270285</v>
      </c>
      <c r="AE278" s="221">
        <f t="shared" si="84"/>
        <v>5367134.358755777</v>
      </c>
      <c r="AF278" s="184">
        <v>29452</v>
      </c>
      <c r="AG278" s="221">
        <f t="shared" si="81"/>
        <v>5396586.358755777</v>
      </c>
      <c r="AH278" s="184">
        <v>0</v>
      </c>
      <c r="AI278" s="221">
        <f t="shared" si="82"/>
        <v>5396586.358755777</v>
      </c>
      <c r="AJ278" s="184">
        <v>0</v>
      </c>
      <c r="AK278" s="221">
        <f t="shared" si="83"/>
        <v>5396586.358755777</v>
      </c>
    </row>
    <row r="279" spans="1:37" ht="14.25">
      <c r="A279" s="176">
        <v>2480</v>
      </c>
      <c r="B279" s="10" t="s">
        <v>551</v>
      </c>
      <c r="C279" s="36">
        <v>111726</v>
      </c>
      <c r="D279" s="14">
        <f t="shared" si="69"/>
        <v>146865861.59147826</v>
      </c>
      <c r="E279" s="12">
        <v>16392679</v>
      </c>
      <c r="F279" s="26">
        <f t="shared" si="70"/>
        <v>163258540.59147826</v>
      </c>
      <c r="G279" s="48">
        <v>6895061</v>
      </c>
      <c r="H279" s="29">
        <f t="shared" si="71"/>
        <v>170153601.59147826</v>
      </c>
      <c r="I279" s="96">
        <v>3059309</v>
      </c>
      <c r="J279" s="26">
        <f t="shared" si="72"/>
        <v>173212910.59147826</v>
      </c>
      <c r="K279" s="190">
        <v>11200594</v>
      </c>
      <c r="L279" s="184">
        <v>274664</v>
      </c>
      <c r="M279" s="32">
        <f t="shared" si="73"/>
        <v>184688168.59147826</v>
      </c>
      <c r="N279" s="184">
        <v>196629.23050400615</v>
      </c>
      <c r="O279" s="32">
        <f t="shared" si="74"/>
        <v>184884797.82198226</v>
      </c>
      <c r="P279" s="184">
        <v>2355459</v>
      </c>
      <c r="Q279" s="77">
        <f t="shared" si="75"/>
        <v>187240256.82198226</v>
      </c>
      <c r="R279" s="184">
        <v>6350166</v>
      </c>
      <c r="S279" s="77">
        <f t="shared" si="76"/>
        <v>193590422.82198226</v>
      </c>
      <c r="T279" s="184">
        <v>6685301</v>
      </c>
      <c r="U279" s="77">
        <f t="shared" si="77"/>
        <v>200275723.82198226</v>
      </c>
      <c r="V279" s="184">
        <v>9020691</v>
      </c>
      <c r="W279" s="221">
        <f t="shared" si="78"/>
        <v>209296414.82198226</v>
      </c>
      <c r="X279" s="184">
        <v>11970072</v>
      </c>
      <c r="Y279" s="221">
        <f t="shared" si="79"/>
        <v>221266486.82198226</v>
      </c>
      <c r="Z279" s="184">
        <v>8014317</v>
      </c>
      <c r="AA279" s="221">
        <f t="shared" si="80"/>
        <v>229280803.82198226</v>
      </c>
      <c r="AB279" s="184">
        <v>8982770</v>
      </c>
      <c r="AC279" s="221">
        <f t="shared" si="84"/>
        <v>238263573.82198226</v>
      </c>
      <c r="AD279" s="184">
        <v>8746750</v>
      </c>
      <c r="AE279" s="221">
        <f t="shared" si="84"/>
        <v>247010323.82198226</v>
      </c>
      <c r="AF279" s="184">
        <v>10473844</v>
      </c>
      <c r="AG279" s="221">
        <f t="shared" si="81"/>
        <v>257484167.82198226</v>
      </c>
      <c r="AH279" s="184">
        <v>10815616</v>
      </c>
      <c r="AI279" s="221">
        <f t="shared" si="82"/>
        <v>268299783.82198226</v>
      </c>
      <c r="AJ279" s="184">
        <v>4512931</v>
      </c>
      <c r="AK279" s="221">
        <f t="shared" si="83"/>
        <v>272812714.82198226</v>
      </c>
    </row>
    <row r="280" spans="1:37" ht="14.25">
      <c r="A280" s="176">
        <v>2481</v>
      </c>
      <c r="B280" s="10" t="s">
        <v>553</v>
      </c>
      <c r="C280" s="36">
        <v>12541</v>
      </c>
      <c r="D280" s="14">
        <f t="shared" si="69"/>
        <v>16485372.878459167</v>
      </c>
      <c r="E280" s="12">
        <v>713637</v>
      </c>
      <c r="F280" s="26">
        <f t="shared" si="70"/>
        <v>17199009.878459167</v>
      </c>
      <c r="G280" s="48">
        <v>120031</v>
      </c>
      <c r="H280" s="29">
        <f t="shared" si="71"/>
        <v>17319040.878459167</v>
      </c>
      <c r="I280" s="96">
        <v>76069</v>
      </c>
      <c r="J280" s="26">
        <f t="shared" si="72"/>
        <v>17395109.878459167</v>
      </c>
      <c r="K280" s="190">
        <v>2532529</v>
      </c>
      <c r="L280" s="184">
        <v>-7136</v>
      </c>
      <c r="M280" s="32">
        <f t="shared" si="73"/>
        <v>19920502.878459167</v>
      </c>
      <c r="N280" s="184">
        <v>-332952.902853854</v>
      </c>
      <c r="O280" s="32">
        <f t="shared" si="74"/>
        <v>19587549.975605313</v>
      </c>
      <c r="P280" s="184">
        <v>-26401</v>
      </c>
      <c r="Q280" s="77">
        <f t="shared" si="75"/>
        <v>19561148.975605313</v>
      </c>
      <c r="R280" s="184">
        <v>1288910</v>
      </c>
      <c r="S280" s="77">
        <f t="shared" si="76"/>
        <v>20850058.975605313</v>
      </c>
      <c r="T280" s="184">
        <v>100141</v>
      </c>
      <c r="U280" s="77">
        <f t="shared" si="77"/>
        <v>20950199.975605313</v>
      </c>
      <c r="V280" s="184">
        <v>154531</v>
      </c>
      <c r="W280" s="221">
        <f t="shared" si="78"/>
        <v>21104730.975605313</v>
      </c>
      <c r="X280" s="184">
        <v>1485304</v>
      </c>
      <c r="Y280" s="221">
        <f t="shared" si="79"/>
        <v>22590034.975605313</v>
      </c>
      <c r="Z280" s="184">
        <v>399161</v>
      </c>
      <c r="AA280" s="221">
        <f t="shared" si="80"/>
        <v>22989195.975605313</v>
      </c>
      <c r="AB280" s="184">
        <v>433093</v>
      </c>
      <c r="AC280" s="221">
        <f t="shared" si="84"/>
        <v>23422288.975605313</v>
      </c>
      <c r="AD280" s="184">
        <v>2535870</v>
      </c>
      <c r="AE280" s="221">
        <f t="shared" si="84"/>
        <v>25958158.975605313</v>
      </c>
      <c r="AF280" s="184">
        <v>508871</v>
      </c>
      <c r="AG280" s="221">
        <f t="shared" si="81"/>
        <v>26467029.975605313</v>
      </c>
      <c r="AH280" s="184">
        <v>60223</v>
      </c>
      <c r="AI280" s="221">
        <f t="shared" si="82"/>
        <v>26527252.975605313</v>
      </c>
      <c r="AJ280" s="184">
        <v>19161</v>
      </c>
      <c r="AK280" s="221">
        <f t="shared" si="83"/>
        <v>26546413.975605313</v>
      </c>
    </row>
    <row r="281" spans="1:37" ht="14.25">
      <c r="A281" s="176">
        <v>2482</v>
      </c>
      <c r="B281" s="10" t="s">
        <v>555</v>
      </c>
      <c r="C281" s="36">
        <v>72042</v>
      </c>
      <c r="D281" s="14">
        <f t="shared" si="69"/>
        <v>94700520.92416516</v>
      </c>
      <c r="E281" s="12">
        <v>12747485</v>
      </c>
      <c r="F281" s="26">
        <f t="shared" si="70"/>
        <v>107448005.92416516</v>
      </c>
      <c r="G281" s="48">
        <v>4693120</v>
      </c>
      <c r="H281" s="29">
        <f t="shared" si="71"/>
        <v>112141125.92416516</v>
      </c>
      <c r="I281" s="96">
        <v>863148</v>
      </c>
      <c r="J281" s="26">
        <f t="shared" si="72"/>
        <v>113004273.92416516</v>
      </c>
      <c r="K281" s="190">
        <v>7295828</v>
      </c>
      <c r="L281" s="184">
        <v>135639</v>
      </c>
      <c r="M281" s="32">
        <f t="shared" si="73"/>
        <v>120435740.92416516</v>
      </c>
      <c r="N281" s="184">
        <v>-1537041.1430824548</v>
      </c>
      <c r="O281" s="32">
        <f t="shared" si="74"/>
        <v>118898699.7810827</v>
      </c>
      <c r="P281" s="184">
        <v>560054</v>
      </c>
      <c r="Q281" s="77">
        <f t="shared" si="75"/>
        <v>119458753.7810827</v>
      </c>
      <c r="R281" s="184">
        <v>6669032</v>
      </c>
      <c r="S281" s="77">
        <f t="shared" si="76"/>
        <v>126127785.7810827</v>
      </c>
      <c r="T281" s="184">
        <v>2800087</v>
      </c>
      <c r="U281" s="77">
        <f t="shared" si="77"/>
        <v>128927872.7810827</v>
      </c>
      <c r="V281" s="184">
        <v>3147481</v>
      </c>
      <c r="W281" s="221">
        <f t="shared" si="78"/>
        <v>132075353.7810827</v>
      </c>
      <c r="X281" s="184">
        <v>18255453</v>
      </c>
      <c r="Y281" s="221">
        <f t="shared" si="79"/>
        <v>150330806.7810827</v>
      </c>
      <c r="Z281" s="184">
        <v>4585312</v>
      </c>
      <c r="AA281" s="221">
        <f t="shared" si="80"/>
        <v>154916118.7810827</v>
      </c>
      <c r="AB281" s="184">
        <v>5791673</v>
      </c>
      <c r="AC281" s="221">
        <f t="shared" si="84"/>
        <v>160707791.7810827</v>
      </c>
      <c r="AD281" s="184">
        <v>13844008</v>
      </c>
      <c r="AE281" s="221">
        <f t="shared" si="84"/>
        <v>174551799.7810827</v>
      </c>
      <c r="AF281" s="184">
        <v>5239633</v>
      </c>
      <c r="AG281" s="221">
        <f t="shared" si="81"/>
        <v>179791432.7810827</v>
      </c>
      <c r="AH281" s="184">
        <v>3993210</v>
      </c>
      <c r="AI281" s="221">
        <f t="shared" si="82"/>
        <v>183784642.7810827</v>
      </c>
      <c r="AJ281" s="184">
        <v>1615563</v>
      </c>
      <c r="AK281" s="221">
        <f t="shared" si="83"/>
        <v>185400205.7810827</v>
      </c>
    </row>
    <row r="282" spans="1:37" ht="14.25">
      <c r="A282" s="176">
        <v>2505</v>
      </c>
      <c r="B282" s="10" t="s">
        <v>557</v>
      </c>
      <c r="C282" s="36">
        <v>6742</v>
      </c>
      <c r="D282" s="14">
        <f t="shared" si="69"/>
        <v>8862481.77550209</v>
      </c>
      <c r="E282" s="12">
        <v>708467</v>
      </c>
      <c r="F282" s="26">
        <f t="shared" si="70"/>
        <v>9570948.77550209</v>
      </c>
      <c r="G282" s="48">
        <v>270185</v>
      </c>
      <c r="H282" s="29">
        <f t="shared" si="71"/>
        <v>9841133.77550209</v>
      </c>
      <c r="I282" s="96">
        <v>49701</v>
      </c>
      <c r="J282" s="26">
        <f t="shared" si="72"/>
        <v>9890834.77550209</v>
      </c>
      <c r="K282" s="190">
        <v>584093</v>
      </c>
      <c r="L282" s="184">
        <v>1880</v>
      </c>
      <c r="M282" s="32">
        <f t="shared" si="73"/>
        <v>10476807.77550209</v>
      </c>
      <c r="N282" s="184">
        <v>79805.66804555804</v>
      </c>
      <c r="O282" s="32">
        <f t="shared" si="74"/>
        <v>10556613.443547647</v>
      </c>
      <c r="P282" s="184">
        <v>64200</v>
      </c>
      <c r="Q282" s="77">
        <f t="shared" si="75"/>
        <v>10620813.443547647</v>
      </c>
      <c r="R282" s="184">
        <v>489739</v>
      </c>
      <c r="S282" s="77">
        <f t="shared" si="76"/>
        <v>11110552.443547647</v>
      </c>
      <c r="T282" s="184">
        <v>140668</v>
      </c>
      <c r="U282" s="77">
        <f t="shared" si="77"/>
        <v>11251220.443547647</v>
      </c>
      <c r="V282" s="184">
        <v>14428</v>
      </c>
      <c r="W282" s="221">
        <f t="shared" si="78"/>
        <v>11265648.443547647</v>
      </c>
      <c r="X282" s="184">
        <v>1890845</v>
      </c>
      <c r="Y282" s="221">
        <f t="shared" si="79"/>
        <v>13156493.443547647</v>
      </c>
      <c r="Z282" s="184">
        <v>69987</v>
      </c>
      <c r="AA282" s="221">
        <f t="shared" si="80"/>
        <v>13226480.443547647</v>
      </c>
      <c r="AB282" s="184">
        <v>209179</v>
      </c>
      <c r="AC282" s="221">
        <f t="shared" si="84"/>
        <v>13435659.443547647</v>
      </c>
      <c r="AD282" s="184">
        <v>1358677</v>
      </c>
      <c r="AE282" s="221">
        <f t="shared" si="84"/>
        <v>14794336.443547647</v>
      </c>
      <c r="AF282" s="184">
        <v>147857</v>
      </c>
      <c r="AG282" s="221">
        <f t="shared" si="81"/>
        <v>14942193.443547647</v>
      </c>
      <c r="AH282" s="184">
        <v>4926</v>
      </c>
      <c r="AI282" s="221">
        <f t="shared" si="82"/>
        <v>14947119.443547647</v>
      </c>
      <c r="AJ282" s="184">
        <v>1004</v>
      </c>
      <c r="AK282" s="221">
        <f t="shared" si="83"/>
        <v>14948123.443547647</v>
      </c>
    </row>
    <row r="283" spans="1:37" ht="14.25">
      <c r="A283" s="176">
        <v>2506</v>
      </c>
      <c r="B283" s="10" t="s">
        <v>559</v>
      </c>
      <c r="C283" s="36">
        <v>3092</v>
      </c>
      <c r="D283" s="14">
        <f t="shared" si="69"/>
        <v>4064490.307008671</v>
      </c>
      <c r="E283" s="12">
        <v>718036</v>
      </c>
      <c r="F283" s="26">
        <f t="shared" si="70"/>
        <v>4782526.307008671</v>
      </c>
      <c r="G283" s="48">
        <v>356557</v>
      </c>
      <c r="H283" s="29">
        <f t="shared" si="71"/>
        <v>5139083.307008671</v>
      </c>
      <c r="I283" s="96">
        <v>93604</v>
      </c>
      <c r="J283" s="26">
        <f t="shared" si="72"/>
        <v>5232687.307008671</v>
      </c>
      <c r="K283" s="190">
        <v>529731</v>
      </c>
      <c r="L283" s="184">
        <v>28057</v>
      </c>
      <c r="M283" s="32">
        <f t="shared" si="73"/>
        <v>5790475.307008671</v>
      </c>
      <c r="N283" s="184">
        <v>-31431.22076581698</v>
      </c>
      <c r="O283" s="32">
        <f t="shared" si="74"/>
        <v>5759044.086242854</v>
      </c>
      <c r="P283" s="184">
        <v>157071</v>
      </c>
      <c r="Q283" s="77">
        <f t="shared" si="75"/>
        <v>5916115.086242854</v>
      </c>
      <c r="R283" s="184">
        <v>1065462</v>
      </c>
      <c r="S283" s="77">
        <f t="shared" si="76"/>
        <v>6981577.086242854</v>
      </c>
      <c r="T283" s="184">
        <v>93366</v>
      </c>
      <c r="U283" s="77">
        <f t="shared" si="77"/>
        <v>7074943.086242854</v>
      </c>
      <c r="V283" s="184">
        <v>136051</v>
      </c>
      <c r="W283" s="221">
        <f t="shared" si="78"/>
        <v>7210994.086242854</v>
      </c>
      <c r="X283" s="184">
        <v>1254319</v>
      </c>
      <c r="Y283" s="221">
        <f t="shared" si="79"/>
        <v>8465313.086242855</v>
      </c>
      <c r="Z283" s="184">
        <v>115695</v>
      </c>
      <c r="AA283" s="221">
        <f t="shared" si="80"/>
        <v>8581008.086242855</v>
      </c>
      <c r="AB283" s="184">
        <v>281776</v>
      </c>
      <c r="AC283" s="221">
        <f t="shared" si="84"/>
        <v>8862784.086242855</v>
      </c>
      <c r="AD283" s="184">
        <v>1551983</v>
      </c>
      <c r="AE283" s="221">
        <f t="shared" si="84"/>
        <v>10414767.086242855</v>
      </c>
      <c r="AF283" s="184">
        <v>162104</v>
      </c>
      <c r="AG283" s="221">
        <f t="shared" si="81"/>
        <v>10576871.086242855</v>
      </c>
      <c r="AH283" s="184">
        <v>27218</v>
      </c>
      <c r="AI283" s="221">
        <f t="shared" si="82"/>
        <v>10604089.086242855</v>
      </c>
      <c r="AJ283" s="184">
        <v>10051</v>
      </c>
      <c r="AK283" s="221">
        <f t="shared" si="83"/>
        <v>10614140.086242855</v>
      </c>
    </row>
    <row r="284" spans="1:37" ht="14.25">
      <c r="A284" s="176">
        <v>2510</v>
      </c>
      <c r="B284" s="10" t="s">
        <v>561</v>
      </c>
      <c r="C284" s="36">
        <v>5424</v>
      </c>
      <c r="D284" s="14">
        <f t="shared" si="69"/>
        <v>7129946.7740022745</v>
      </c>
      <c r="E284" s="12">
        <v>177753</v>
      </c>
      <c r="F284" s="26">
        <f t="shared" si="70"/>
        <v>7307699.7740022745</v>
      </c>
      <c r="G284" s="48">
        <v>256124</v>
      </c>
      <c r="H284" s="29">
        <f t="shared" si="71"/>
        <v>7563823.7740022745</v>
      </c>
      <c r="I284" s="96">
        <v>-14848</v>
      </c>
      <c r="J284" s="26">
        <f t="shared" si="72"/>
        <v>7548975.7740022745</v>
      </c>
      <c r="K284" s="190">
        <v>293935</v>
      </c>
      <c r="L284" s="184">
        <v>9307</v>
      </c>
      <c r="M284" s="32">
        <f t="shared" si="73"/>
        <v>7852217.7740022745</v>
      </c>
      <c r="N284" s="184">
        <v>-88326.58002386522</v>
      </c>
      <c r="O284" s="32">
        <f t="shared" si="74"/>
        <v>7763891.193978409</v>
      </c>
      <c r="P284" s="184">
        <v>83799</v>
      </c>
      <c r="Q284" s="77">
        <f t="shared" si="75"/>
        <v>7847690.193978409</v>
      </c>
      <c r="R284" s="184">
        <v>797776</v>
      </c>
      <c r="S284" s="77">
        <f t="shared" si="76"/>
        <v>8645466.19397841</v>
      </c>
      <c r="T284" s="184">
        <v>74212</v>
      </c>
      <c r="U284" s="77">
        <f t="shared" si="77"/>
        <v>8719678.19397841</v>
      </c>
      <c r="V284" s="184">
        <v>14151</v>
      </c>
      <c r="W284" s="221">
        <f t="shared" si="78"/>
        <v>8733829.19397841</v>
      </c>
      <c r="X284" s="184">
        <v>996040</v>
      </c>
      <c r="Y284" s="221">
        <f t="shared" si="79"/>
        <v>9729869.19397841</v>
      </c>
      <c r="Z284" s="184">
        <v>133121</v>
      </c>
      <c r="AA284" s="221">
        <f t="shared" si="80"/>
        <v>9862990.19397841</v>
      </c>
      <c r="AB284" s="184">
        <v>235133</v>
      </c>
      <c r="AC284" s="221">
        <f t="shared" si="84"/>
        <v>10098123.19397841</v>
      </c>
      <c r="AD284" s="184">
        <v>1266611</v>
      </c>
      <c r="AE284" s="221">
        <f t="shared" si="84"/>
        <v>11364734.19397841</v>
      </c>
      <c r="AF284" s="184">
        <v>85214</v>
      </c>
      <c r="AG284" s="221">
        <f t="shared" si="81"/>
        <v>11449948.19397841</v>
      </c>
      <c r="AH284" s="184">
        <v>5948</v>
      </c>
      <c r="AI284" s="221">
        <f t="shared" si="82"/>
        <v>11455896.19397841</v>
      </c>
      <c r="AJ284" s="184">
        <v>2363</v>
      </c>
      <c r="AK284" s="221">
        <f t="shared" si="83"/>
        <v>11458259.19397841</v>
      </c>
    </row>
    <row r="285" spans="1:37" ht="14.25">
      <c r="A285" s="176">
        <v>2513</v>
      </c>
      <c r="B285" s="10" t="s">
        <v>563</v>
      </c>
      <c r="C285" s="36">
        <v>3817</v>
      </c>
      <c r="D285" s="14">
        <f t="shared" si="69"/>
        <v>5017516.009654623</v>
      </c>
      <c r="E285" s="12">
        <v>-15972</v>
      </c>
      <c r="F285" s="26">
        <f t="shared" si="70"/>
        <v>5001544.009654623</v>
      </c>
      <c r="G285" s="48">
        <v>25189</v>
      </c>
      <c r="H285" s="29">
        <f t="shared" si="71"/>
        <v>5026733.009654623</v>
      </c>
      <c r="I285" s="96">
        <v>34999</v>
      </c>
      <c r="J285" s="26">
        <f t="shared" si="72"/>
        <v>5061732.009654623</v>
      </c>
      <c r="K285" s="190">
        <v>85243</v>
      </c>
      <c r="L285" s="184">
        <v>993</v>
      </c>
      <c r="M285" s="32">
        <f t="shared" si="73"/>
        <v>5147968.009654623</v>
      </c>
      <c r="N285" s="184">
        <v>-41564.00312520098</v>
      </c>
      <c r="O285" s="32">
        <f t="shared" si="74"/>
        <v>5106404.0065294225</v>
      </c>
      <c r="P285" s="184">
        <v>-13595</v>
      </c>
      <c r="Q285" s="77">
        <f t="shared" si="75"/>
        <v>5092809.0065294225</v>
      </c>
      <c r="R285" s="184">
        <v>193717</v>
      </c>
      <c r="S285" s="77">
        <f t="shared" si="76"/>
        <v>5286526.0065294225</v>
      </c>
      <c r="T285" s="184">
        <v>21361</v>
      </c>
      <c r="U285" s="77">
        <f t="shared" si="77"/>
        <v>5307887.0065294225</v>
      </c>
      <c r="V285" s="184">
        <v>24206</v>
      </c>
      <c r="W285" s="221">
        <f t="shared" si="78"/>
        <v>5332093.0065294225</v>
      </c>
      <c r="X285" s="184">
        <v>396569</v>
      </c>
      <c r="Y285" s="221">
        <f t="shared" si="79"/>
        <v>5728662.0065294225</v>
      </c>
      <c r="Z285" s="184">
        <v>21573</v>
      </c>
      <c r="AA285" s="221">
        <f t="shared" si="80"/>
        <v>5750235.0065294225</v>
      </c>
      <c r="AB285" s="184">
        <v>192462</v>
      </c>
      <c r="AC285" s="221">
        <f t="shared" si="84"/>
        <v>5942697.0065294225</v>
      </c>
      <c r="AD285" s="184">
        <v>555296</v>
      </c>
      <c r="AE285" s="221">
        <f t="shared" si="84"/>
        <v>6497993.0065294225</v>
      </c>
      <c r="AF285" s="184">
        <v>-5189</v>
      </c>
      <c r="AG285" s="221">
        <f t="shared" si="81"/>
        <v>6492804.0065294225</v>
      </c>
      <c r="AH285" s="184">
        <v>0</v>
      </c>
      <c r="AI285" s="221">
        <f t="shared" si="82"/>
        <v>6492804.0065294225</v>
      </c>
      <c r="AJ285" s="184">
        <v>0</v>
      </c>
      <c r="AK285" s="221">
        <f t="shared" si="83"/>
        <v>6492804.0065294225</v>
      </c>
    </row>
    <row r="286" spans="1:37" ht="14.25">
      <c r="A286" s="176">
        <v>2514</v>
      </c>
      <c r="B286" s="10" t="s">
        <v>565</v>
      </c>
      <c r="C286" s="36">
        <v>17276</v>
      </c>
      <c r="D286" s="14">
        <f t="shared" si="69"/>
        <v>22709616.60539515</v>
      </c>
      <c r="E286" s="12">
        <v>2272036</v>
      </c>
      <c r="F286" s="26">
        <f t="shared" si="70"/>
        <v>24981652.60539515</v>
      </c>
      <c r="G286" s="48">
        <v>919427</v>
      </c>
      <c r="H286" s="29">
        <f t="shared" si="71"/>
        <v>25901079.60539515</v>
      </c>
      <c r="I286" s="96">
        <v>228923</v>
      </c>
      <c r="J286" s="26">
        <f t="shared" si="72"/>
        <v>26130002.60539515</v>
      </c>
      <c r="K286" s="190">
        <v>285557</v>
      </c>
      <c r="L286" s="184">
        <v>95419</v>
      </c>
      <c r="M286" s="32">
        <f t="shared" si="73"/>
        <v>26510978.60539515</v>
      </c>
      <c r="N286" s="184">
        <v>-6124.467642385513</v>
      </c>
      <c r="O286" s="32">
        <f t="shared" si="74"/>
        <v>26504854.137752764</v>
      </c>
      <c r="P286" s="184">
        <v>86815</v>
      </c>
      <c r="Q286" s="77">
        <f t="shared" si="75"/>
        <v>26591669.137752764</v>
      </c>
      <c r="R286" s="184">
        <v>1016352</v>
      </c>
      <c r="S286" s="77">
        <f t="shared" si="76"/>
        <v>27608021.137752764</v>
      </c>
      <c r="T286" s="184">
        <v>199250</v>
      </c>
      <c r="U286" s="77">
        <f t="shared" si="77"/>
        <v>27807271.137752764</v>
      </c>
      <c r="V286" s="184">
        <v>304288</v>
      </c>
      <c r="W286" s="221">
        <f t="shared" si="78"/>
        <v>28111559.137752764</v>
      </c>
      <c r="X286" s="184">
        <v>4423169</v>
      </c>
      <c r="Y286" s="221">
        <f t="shared" si="79"/>
        <v>32534728.137752764</v>
      </c>
      <c r="Z286" s="184">
        <v>617217</v>
      </c>
      <c r="AA286" s="221">
        <f t="shared" si="80"/>
        <v>33151945.137752764</v>
      </c>
      <c r="AB286" s="184">
        <v>403177</v>
      </c>
      <c r="AC286" s="221">
        <f t="shared" si="84"/>
        <v>33555122.137752764</v>
      </c>
      <c r="AD286" s="184">
        <v>3721463</v>
      </c>
      <c r="AE286" s="221">
        <f t="shared" si="84"/>
        <v>37276585.137752764</v>
      </c>
      <c r="AF286" s="184">
        <v>426213</v>
      </c>
      <c r="AG286" s="221">
        <f t="shared" si="81"/>
        <v>37702798.137752764</v>
      </c>
      <c r="AH286" s="184">
        <v>36004</v>
      </c>
      <c r="AI286" s="221">
        <f t="shared" si="82"/>
        <v>37738802.137752764</v>
      </c>
      <c r="AJ286" s="184">
        <v>12801</v>
      </c>
      <c r="AK286" s="221">
        <f t="shared" si="83"/>
        <v>37751603.137752764</v>
      </c>
    </row>
    <row r="287" spans="1:37" ht="14.25">
      <c r="A287" s="176">
        <v>2518</v>
      </c>
      <c r="B287" s="10" t="s">
        <v>567</v>
      </c>
      <c r="C287" s="36">
        <v>5090</v>
      </c>
      <c r="D287" s="14">
        <f t="shared" si="69"/>
        <v>6690897.691679862</v>
      </c>
      <c r="E287" s="12">
        <v>359983</v>
      </c>
      <c r="F287" s="26">
        <f t="shared" si="70"/>
        <v>7050880.691679862</v>
      </c>
      <c r="G287" s="48">
        <v>131619</v>
      </c>
      <c r="H287" s="29">
        <f t="shared" si="71"/>
        <v>7182499.691679862</v>
      </c>
      <c r="I287" s="96">
        <v>-66004</v>
      </c>
      <c r="J287" s="26">
        <f t="shared" si="72"/>
        <v>7116495.691679862</v>
      </c>
      <c r="K287" s="190">
        <v>-192848</v>
      </c>
      <c r="L287" s="184">
        <v>7015</v>
      </c>
      <c r="M287" s="32">
        <f t="shared" si="73"/>
        <v>6930662.691679862</v>
      </c>
      <c r="N287" s="184">
        <v>-12472.796150714159</v>
      </c>
      <c r="O287" s="32">
        <f t="shared" si="74"/>
        <v>6918189.895529148</v>
      </c>
      <c r="P287" s="184">
        <v>10494</v>
      </c>
      <c r="Q287" s="77">
        <f t="shared" si="75"/>
        <v>6928683.895529148</v>
      </c>
      <c r="R287" s="184">
        <v>414128</v>
      </c>
      <c r="S287" s="77">
        <f t="shared" si="76"/>
        <v>7342811.895529148</v>
      </c>
      <c r="T287" s="184">
        <v>6848</v>
      </c>
      <c r="U287" s="77">
        <f t="shared" si="77"/>
        <v>7349659.895529148</v>
      </c>
      <c r="V287" s="184">
        <v>72674</v>
      </c>
      <c r="W287" s="221">
        <f t="shared" si="78"/>
        <v>7422333.895529148</v>
      </c>
      <c r="X287" s="184">
        <v>484816</v>
      </c>
      <c r="Y287" s="221">
        <f t="shared" si="79"/>
        <v>7907149.895529148</v>
      </c>
      <c r="Z287" s="184">
        <v>36668</v>
      </c>
      <c r="AA287" s="221">
        <f t="shared" si="80"/>
        <v>7943817.895529148</v>
      </c>
      <c r="AB287" s="184">
        <v>170811</v>
      </c>
      <c r="AC287" s="221">
        <f t="shared" si="84"/>
        <v>8114628.895529148</v>
      </c>
      <c r="AD287" s="184">
        <v>322336</v>
      </c>
      <c r="AE287" s="221">
        <f t="shared" si="84"/>
        <v>8436964.895529147</v>
      </c>
      <c r="AF287" s="184">
        <v>66670</v>
      </c>
      <c r="AG287" s="221">
        <f t="shared" si="81"/>
        <v>8503634.895529147</v>
      </c>
      <c r="AH287" s="184">
        <v>0</v>
      </c>
      <c r="AI287" s="221">
        <f t="shared" si="82"/>
        <v>8503634.895529147</v>
      </c>
      <c r="AJ287" s="184">
        <v>0</v>
      </c>
      <c r="AK287" s="221">
        <f t="shared" si="83"/>
        <v>8503634.895529147</v>
      </c>
    </row>
    <row r="288" spans="1:37" ht="14.25">
      <c r="A288" s="176">
        <v>2521</v>
      </c>
      <c r="B288" s="10" t="s">
        <v>569</v>
      </c>
      <c r="C288" s="36">
        <v>6521</v>
      </c>
      <c r="D288" s="14">
        <f t="shared" si="69"/>
        <v>8571973.250971392</v>
      </c>
      <c r="E288" s="12">
        <v>282540</v>
      </c>
      <c r="F288" s="26">
        <f t="shared" si="70"/>
        <v>8854513.250971392</v>
      </c>
      <c r="G288" s="48">
        <v>335756</v>
      </c>
      <c r="H288" s="29">
        <f t="shared" si="71"/>
        <v>9190269.250971392</v>
      </c>
      <c r="I288" s="96">
        <v>-63494</v>
      </c>
      <c r="J288" s="26">
        <f t="shared" si="72"/>
        <v>9126775.250971392</v>
      </c>
      <c r="K288" s="190">
        <v>1105684</v>
      </c>
      <c r="L288" s="184">
        <v>15321</v>
      </c>
      <c r="M288" s="32">
        <f t="shared" si="73"/>
        <v>10247780.250971392</v>
      </c>
      <c r="N288" s="184">
        <v>38295.7106682118</v>
      </c>
      <c r="O288" s="32">
        <f t="shared" si="74"/>
        <v>10286075.961639604</v>
      </c>
      <c r="P288" s="184">
        <v>143220</v>
      </c>
      <c r="Q288" s="77">
        <f t="shared" si="75"/>
        <v>10429295.961639604</v>
      </c>
      <c r="R288" s="184">
        <v>1731625</v>
      </c>
      <c r="S288" s="77">
        <f t="shared" si="76"/>
        <v>12160920.961639604</v>
      </c>
      <c r="T288" s="184">
        <v>59381</v>
      </c>
      <c r="U288" s="77">
        <f t="shared" si="77"/>
        <v>12220301.961639604</v>
      </c>
      <c r="V288" s="184">
        <v>63171</v>
      </c>
      <c r="W288" s="221">
        <f t="shared" si="78"/>
        <v>12283472.961639604</v>
      </c>
      <c r="X288" s="184">
        <v>-160053</v>
      </c>
      <c r="Y288" s="221">
        <f t="shared" si="79"/>
        <v>12123419.961639604</v>
      </c>
      <c r="Z288" s="184">
        <v>65212</v>
      </c>
      <c r="AA288" s="221">
        <f t="shared" si="80"/>
        <v>12188631.961639604</v>
      </c>
      <c r="AB288" s="184">
        <v>280481</v>
      </c>
      <c r="AC288" s="221">
        <f t="shared" si="84"/>
        <v>12469112.961639604</v>
      </c>
      <c r="AD288" s="184">
        <v>585723</v>
      </c>
      <c r="AE288" s="221">
        <f t="shared" si="84"/>
        <v>13054835.961639604</v>
      </c>
      <c r="AF288" s="184">
        <v>60304</v>
      </c>
      <c r="AG288" s="221">
        <f t="shared" si="81"/>
        <v>13115139.961639604</v>
      </c>
      <c r="AH288" s="184">
        <v>7941</v>
      </c>
      <c r="AI288" s="221">
        <f t="shared" si="82"/>
        <v>13123080.961639604</v>
      </c>
      <c r="AJ288" s="184">
        <v>2713</v>
      </c>
      <c r="AK288" s="221">
        <f t="shared" si="83"/>
        <v>13125793.961639604</v>
      </c>
    </row>
    <row r="289" spans="1:37" ht="14.25">
      <c r="A289" s="176">
        <v>2523</v>
      </c>
      <c r="B289" s="10" t="s">
        <v>571</v>
      </c>
      <c r="C289" s="36">
        <v>18862</v>
      </c>
      <c r="D289" s="14">
        <f t="shared" si="69"/>
        <v>24794442.48732133</v>
      </c>
      <c r="E289" s="12">
        <v>3524959</v>
      </c>
      <c r="F289" s="26">
        <f t="shared" si="70"/>
        <v>28319401.48732133</v>
      </c>
      <c r="G289" s="48">
        <v>1314194</v>
      </c>
      <c r="H289" s="29">
        <f t="shared" si="71"/>
        <v>29633595.48732133</v>
      </c>
      <c r="I289" s="96">
        <v>-121054</v>
      </c>
      <c r="J289" s="26">
        <f t="shared" si="72"/>
        <v>29512541.48732133</v>
      </c>
      <c r="K289" s="190">
        <v>3147171</v>
      </c>
      <c r="L289" s="184">
        <v>27731</v>
      </c>
      <c r="M289" s="32">
        <f t="shared" si="73"/>
        <v>32687443.48732133</v>
      </c>
      <c r="N289" s="184">
        <v>-178438.59705201536</v>
      </c>
      <c r="O289" s="32">
        <f t="shared" si="74"/>
        <v>32509004.890269313</v>
      </c>
      <c r="P289" s="184">
        <v>-45781</v>
      </c>
      <c r="Q289" s="77">
        <f t="shared" si="75"/>
        <v>32463223.890269313</v>
      </c>
      <c r="R289" s="184">
        <v>4741662</v>
      </c>
      <c r="S289" s="77">
        <f t="shared" si="76"/>
        <v>37204885.89026931</v>
      </c>
      <c r="T289" s="184">
        <v>1013715</v>
      </c>
      <c r="U289" s="77">
        <f t="shared" si="77"/>
        <v>38218600.89026931</v>
      </c>
      <c r="V289" s="184">
        <v>513066</v>
      </c>
      <c r="W289" s="221">
        <f t="shared" si="78"/>
        <v>38731666.89026931</v>
      </c>
      <c r="X289" s="184">
        <v>2335405</v>
      </c>
      <c r="Y289" s="221">
        <f t="shared" si="79"/>
        <v>41067071.89026931</v>
      </c>
      <c r="Z289" s="184">
        <v>1202692</v>
      </c>
      <c r="AA289" s="221">
        <f t="shared" si="80"/>
        <v>42269763.89026931</v>
      </c>
      <c r="AB289" s="184">
        <v>639987</v>
      </c>
      <c r="AC289" s="221">
        <f t="shared" si="84"/>
        <v>42909750.89026931</v>
      </c>
      <c r="AD289" s="184">
        <v>1912507</v>
      </c>
      <c r="AE289" s="221">
        <f t="shared" si="84"/>
        <v>44822257.89026931</v>
      </c>
      <c r="AF289" s="184">
        <v>253990</v>
      </c>
      <c r="AG289" s="221">
        <f t="shared" si="81"/>
        <v>45076247.89026931</v>
      </c>
      <c r="AH289" s="184">
        <v>1199180</v>
      </c>
      <c r="AI289" s="221">
        <f t="shared" si="82"/>
        <v>46275427.89026931</v>
      </c>
      <c r="AJ289" s="184">
        <v>489630</v>
      </c>
      <c r="AK289" s="221">
        <f t="shared" si="83"/>
        <v>46765057.89026931</v>
      </c>
    </row>
    <row r="290" spans="1:37" ht="14.25">
      <c r="A290" s="176">
        <v>2560</v>
      </c>
      <c r="B290" s="10" t="s">
        <v>573</v>
      </c>
      <c r="C290" s="36">
        <v>8571</v>
      </c>
      <c r="D290" s="14">
        <f t="shared" si="69"/>
        <v>11266735.582590982</v>
      </c>
      <c r="E290" s="12">
        <v>359663</v>
      </c>
      <c r="F290" s="26">
        <f t="shared" si="70"/>
        <v>11626398.582590982</v>
      </c>
      <c r="G290" s="48">
        <v>268209</v>
      </c>
      <c r="H290" s="29">
        <f t="shared" si="71"/>
        <v>11894607.582590982</v>
      </c>
      <c r="I290" s="96">
        <v>143058</v>
      </c>
      <c r="J290" s="26">
        <f t="shared" si="72"/>
        <v>12037665.582590982</v>
      </c>
      <c r="K290" s="190">
        <v>897413</v>
      </c>
      <c r="L290" s="184">
        <v>532</v>
      </c>
      <c r="M290" s="32">
        <f t="shared" si="73"/>
        <v>12935610.582590982</v>
      </c>
      <c r="N290" s="184">
        <v>61709.360548572615</v>
      </c>
      <c r="O290" s="32">
        <f t="shared" si="74"/>
        <v>12997319.943139555</v>
      </c>
      <c r="P290" s="184">
        <v>61738</v>
      </c>
      <c r="Q290" s="77">
        <f t="shared" si="75"/>
        <v>13059057.943139555</v>
      </c>
      <c r="R290" s="184">
        <v>31654</v>
      </c>
      <c r="S290" s="77">
        <f t="shared" si="76"/>
        <v>13090711.943139555</v>
      </c>
      <c r="T290" s="184">
        <v>104528</v>
      </c>
      <c r="U290" s="77">
        <f t="shared" si="77"/>
        <v>13195239.943139555</v>
      </c>
      <c r="V290" s="184">
        <v>117492</v>
      </c>
      <c r="W290" s="221">
        <f t="shared" si="78"/>
        <v>13312731.943139555</v>
      </c>
      <c r="X290" s="184">
        <v>1555562</v>
      </c>
      <c r="Y290" s="221">
        <f t="shared" si="79"/>
        <v>14868293.943139555</v>
      </c>
      <c r="Z290" s="184">
        <v>126879</v>
      </c>
      <c r="AA290" s="221">
        <f t="shared" si="80"/>
        <v>14995172.943139555</v>
      </c>
      <c r="AB290" s="184">
        <v>200935</v>
      </c>
      <c r="AC290" s="221">
        <f t="shared" si="84"/>
        <v>15196107.943139555</v>
      </c>
      <c r="AD290" s="184">
        <v>1368469</v>
      </c>
      <c r="AE290" s="221">
        <f t="shared" si="84"/>
        <v>16564576.943139555</v>
      </c>
      <c r="AF290" s="184">
        <v>51614</v>
      </c>
      <c r="AG290" s="221">
        <f t="shared" si="81"/>
        <v>16616190.943139555</v>
      </c>
      <c r="AH290" s="184">
        <v>13968</v>
      </c>
      <c r="AI290" s="221">
        <f t="shared" si="82"/>
        <v>16630158.943139555</v>
      </c>
      <c r="AJ290" s="184">
        <v>5110</v>
      </c>
      <c r="AK290" s="221">
        <f t="shared" si="83"/>
        <v>16635268.943139555</v>
      </c>
    </row>
    <row r="291" spans="1:37" ht="14.25">
      <c r="A291" s="176">
        <v>2580</v>
      </c>
      <c r="B291" s="10" t="s">
        <v>575</v>
      </c>
      <c r="C291" s="36">
        <v>73180</v>
      </c>
      <c r="D291" s="14">
        <f t="shared" si="69"/>
        <v>96196442.64776666</v>
      </c>
      <c r="E291" s="12">
        <v>11740825</v>
      </c>
      <c r="F291" s="26">
        <f t="shared" si="70"/>
        <v>107937267.64776666</v>
      </c>
      <c r="G291" s="48">
        <v>3517515</v>
      </c>
      <c r="H291" s="29">
        <f t="shared" si="71"/>
        <v>111454782.64776666</v>
      </c>
      <c r="I291" s="96">
        <v>833725</v>
      </c>
      <c r="J291" s="26">
        <f t="shared" si="72"/>
        <v>112288507.64776666</v>
      </c>
      <c r="K291" s="190">
        <v>8642144</v>
      </c>
      <c r="L291" s="184">
        <v>165045</v>
      </c>
      <c r="M291" s="32">
        <f t="shared" si="73"/>
        <v>121095696.64776666</v>
      </c>
      <c r="N291" s="184">
        <v>-757156.0593927801</v>
      </c>
      <c r="O291" s="32">
        <f t="shared" si="74"/>
        <v>120338540.58837388</v>
      </c>
      <c r="P291" s="184">
        <v>1009725</v>
      </c>
      <c r="Q291" s="77">
        <f t="shared" si="75"/>
        <v>121348265.58837388</v>
      </c>
      <c r="R291" s="184">
        <v>6650313</v>
      </c>
      <c r="S291" s="77">
        <f t="shared" si="76"/>
        <v>127998578.58837388</v>
      </c>
      <c r="T291" s="184">
        <v>3514839</v>
      </c>
      <c r="U291" s="77">
        <f t="shared" si="77"/>
        <v>131513417.58837388</v>
      </c>
      <c r="V291" s="184">
        <v>5338252</v>
      </c>
      <c r="W291" s="221">
        <f t="shared" si="78"/>
        <v>136851669.5883739</v>
      </c>
      <c r="X291" s="184">
        <v>10167483</v>
      </c>
      <c r="Y291" s="221">
        <f t="shared" si="79"/>
        <v>147019152.5883739</v>
      </c>
      <c r="Z291" s="184">
        <v>5967096</v>
      </c>
      <c r="AA291" s="221">
        <f t="shared" si="80"/>
        <v>152986248.5883739</v>
      </c>
      <c r="AB291" s="184">
        <v>5941458</v>
      </c>
      <c r="AC291" s="221">
        <f t="shared" si="84"/>
        <v>158927706.5883739</v>
      </c>
      <c r="AD291" s="184">
        <v>6300319</v>
      </c>
      <c r="AE291" s="221">
        <f t="shared" si="84"/>
        <v>165228025.5883739</v>
      </c>
      <c r="AF291" s="184">
        <v>6947644</v>
      </c>
      <c r="AG291" s="221">
        <f t="shared" si="81"/>
        <v>172175669.5883739</v>
      </c>
      <c r="AH291" s="184">
        <v>6611444</v>
      </c>
      <c r="AI291" s="221">
        <f t="shared" si="82"/>
        <v>178787113.5883739</v>
      </c>
      <c r="AJ291" s="184">
        <v>2749142</v>
      </c>
      <c r="AK291" s="221">
        <f t="shared" si="83"/>
        <v>181536255.5883739</v>
      </c>
    </row>
    <row r="292" spans="1:37" ht="14.25">
      <c r="A292" s="176">
        <v>2581</v>
      </c>
      <c r="B292" s="10" t="s">
        <v>577</v>
      </c>
      <c r="C292" s="36">
        <v>40976</v>
      </c>
      <c r="D292" s="14">
        <f t="shared" si="69"/>
        <v>53863698.19533871</v>
      </c>
      <c r="E292" s="12">
        <v>8169164</v>
      </c>
      <c r="F292" s="26">
        <f t="shared" si="70"/>
        <v>62032862.19533871</v>
      </c>
      <c r="G292" s="48">
        <v>2095714</v>
      </c>
      <c r="H292" s="29">
        <f t="shared" si="71"/>
        <v>64128576.19533871</v>
      </c>
      <c r="I292" s="96">
        <v>602168</v>
      </c>
      <c r="J292" s="26">
        <f t="shared" si="72"/>
        <v>64730744.19533871</v>
      </c>
      <c r="K292" s="190">
        <v>4575513</v>
      </c>
      <c r="L292" s="184">
        <v>41511</v>
      </c>
      <c r="M292" s="32">
        <f t="shared" si="73"/>
        <v>69347768.19533871</v>
      </c>
      <c r="N292" s="184">
        <v>-241437.49097675085</v>
      </c>
      <c r="O292" s="32">
        <f t="shared" si="74"/>
        <v>69106330.70436196</v>
      </c>
      <c r="P292" s="184">
        <v>399938</v>
      </c>
      <c r="Q292" s="77">
        <f t="shared" si="75"/>
        <v>69506268.70436196</v>
      </c>
      <c r="R292" s="184">
        <v>5048181</v>
      </c>
      <c r="S292" s="77">
        <f t="shared" si="76"/>
        <v>74554449.70436196</v>
      </c>
      <c r="T292" s="184">
        <v>1659435</v>
      </c>
      <c r="U292" s="77">
        <f t="shared" si="77"/>
        <v>76213884.70436196</v>
      </c>
      <c r="V292" s="184">
        <v>1955208</v>
      </c>
      <c r="W292" s="221">
        <f t="shared" si="78"/>
        <v>78169092.70436196</v>
      </c>
      <c r="X292" s="184">
        <v>14511962</v>
      </c>
      <c r="Y292" s="221">
        <f t="shared" si="79"/>
        <v>92681054.70436196</v>
      </c>
      <c r="Z292" s="184">
        <v>2882048</v>
      </c>
      <c r="AA292" s="221">
        <f t="shared" si="80"/>
        <v>95563102.70436196</v>
      </c>
      <c r="AB292" s="184">
        <v>3059660</v>
      </c>
      <c r="AC292" s="221">
        <f t="shared" si="84"/>
        <v>98622762.70436196</v>
      </c>
      <c r="AD292" s="184">
        <v>9832833</v>
      </c>
      <c r="AE292" s="221">
        <f t="shared" si="84"/>
        <v>108455595.70436196</v>
      </c>
      <c r="AF292" s="184">
        <v>2980521</v>
      </c>
      <c r="AG292" s="221">
        <f t="shared" si="81"/>
        <v>111436116.70436196</v>
      </c>
      <c r="AH292" s="184">
        <v>2233013</v>
      </c>
      <c r="AI292" s="221">
        <f t="shared" si="82"/>
        <v>113669129.70436196</v>
      </c>
      <c r="AJ292" s="184">
        <v>863061</v>
      </c>
      <c r="AK292" s="221">
        <f t="shared" si="83"/>
        <v>114532190.70436196</v>
      </c>
    </row>
    <row r="293" spans="1:37" ht="14.25">
      <c r="A293" s="176">
        <v>2582</v>
      </c>
      <c r="B293" s="10" t="s">
        <v>579</v>
      </c>
      <c r="C293" s="36">
        <v>27816</v>
      </c>
      <c r="D293" s="14">
        <f t="shared" si="69"/>
        <v>36564638.544551484</v>
      </c>
      <c r="E293" s="12">
        <v>4245993</v>
      </c>
      <c r="F293" s="26">
        <f t="shared" si="70"/>
        <v>40810631.544551484</v>
      </c>
      <c r="G293" s="48">
        <v>775175</v>
      </c>
      <c r="H293" s="29">
        <f t="shared" si="71"/>
        <v>41585806.544551484</v>
      </c>
      <c r="I293" s="96">
        <v>270257</v>
      </c>
      <c r="J293" s="26">
        <f t="shared" si="72"/>
        <v>41856063.544551484</v>
      </c>
      <c r="K293" s="190">
        <v>3947377</v>
      </c>
      <c r="L293" s="184">
        <v>35203</v>
      </c>
      <c r="M293" s="32">
        <f t="shared" si="73"/>
        <v>45838643.544551484</v>
      </c>
      <c r="N293" s="184">
        <v>-554074.7311843336</v>
      </c>
      <c r="O293" s="32">
        <f t="shared" si="74"/>
        <v>45284568.81336715</v>
      </c>
      <c r="P293" s="184">
        <v>47995</v>
      </c>
      <c r="Q293" s="77">
        <f t="shared" si="75"/>
        <v>45332563.81336715</v>
      </c>
      <c r="R293" s="184">
        <v>1676932</v>
      </c>
      <c r="S293" s="77">
        <f t="shared" si="76"/>
        <v>47009495.81336715</v>
      </c>
      <c r="T293" s="184">
        <v>553790</v>
      </c>
      <c r="U293" s="77">
        <f t="shared" si="77"/>
        <v>47563285.81336715</v>
      </c>
      <c r="V293" s="184">
        <v>426653</v>
      </c>
      <c r="W293" s="221">
        <f t="shared" si="78"/>
        <v>47989938.81336715</v>
      </c>
      <c r="X293" s="184">
        <v>10154918</v>
      </c>
      <c r="Y293" s="221">
        <f t="shared" si="79"/>
        <v>58144856.81336715</v>
      </c>
      <c r="Z293" s="184">
        <v>2164600</v>
      </c>
      <c r="AA293" s="221">
        <f t="shared" si="80"/>
        <v>60309456.81336715</v>
      </c>
      <c r="AB293" s="184">
        <v>1707003</v>
      </c>
      <c r="AC293" s="221">
        <f t="shared" si="84"/>
        <v>62016459.81336715</v>
      </c>
      <c r="AD293" s="184">
        <v>4549786</v>
      </c>
      <c r="AE293" s="221">
        <f t="shared" si="84"/>
        <v>66566245.81336715</v>
      </c>
      <c r="AF293" s="184">
        <v>2070799</v>
      </c>
      <c r="AG293" s="221">
        <f t="shared" si="81"/>
        <v>68637044.81336716</v>
      </c>
      <c r="AH293" s="184">
        <v>1117701</v>
      </c>
      <c r="AI293" s="221">
        <f t="shared" si="82"/>
        <v>69754745.81336716</v>
      </c>
      <c r="AJ293" s="184">
        <v>413835</v>
      </c>
      <c r="AK293" s="221">
        <f t="shared" si="83"/>
        <v>70168580.81336716</v>
      </c>
    </row>
    <row r="294" spans="1:37" ht="14.25">
      <c r="A294" s="176">
        <v>2583</v>
      </c>
      <c r="B294" s="10" t="s">
        <v>581</v>
      </c>
      <c r="C294" s="36">
        <v>10219</v>
      </c>
      <c r="D294" s="14">
        <f t="shared" si="69"/>
        <v>13433061.593571024</v>
      </c>
      <c r="E294" s="12">
        <v>2784679</v>
      </c>
      <c r="F294" s="26">
        <f t="shared" si="70"/>
        <v>16217740.593571024</v>
      </c>
      <c r="G294" s="48">
        <v>585930</v>
      </c>
      <c r="H294" s="29">
        <f t="shared" si="71"/>
        <v>16803670.593571022</v>
      </c>
      <c r="I294" s="96">
        <v>61690</v>
      </c>
      <c r="J294" s="26">
        <f t="shared" si="72"/>
        <v>16865360.593571022</v>
      </c>
      <c r="K294" s="190">
        <v>-29475</v>
      </c>
      <c r="L294" s="184">
        <v>64563</v>
      </c>
      <c r="M294" s="32">
        <f t="shared" si="73"/>
        <v>16900448.593571022</v>
      </c>
      <c r="N294" s="184">
        <v>-286351.42335248366</v>
      </c>
      <c r="O294" s="32">
        <f t="shared" si="74"/>
        <v>16614097.170218538</v>
      </c>
      <c r="P294" s="184">
        <v>56899</v>
      </c>
      <c r="Q294" s="77">
        <f t="shared" si="75"/>
        <v>16670996.170218538</v>
      </c>
      <c r="R294" s="184">
        <v>-279758</v>
      </c>
      <c r="S294" s="77">
        <f t="shared" si="76"/>
        <v>16391238.170218538</v>
      </c>
      <c r="T294" s="184">
        <v>252680</v>
      </c>
      <c r="U294" s="77">
        <f t="shared" si="77"/>
        <v>16643918.170218538</v>
      </c>
      <c r="V294" s="184">
        <v>250929</v>
      </c>
      <c r="W294" s="221">
        <f t="shared" si="78"/>
        <v>16894847.17021854</v>
      </c>
      <c r="X294" s="184">
        <v>231924</v>
      </c>
      <c r="Y294" s="221">
        <f t="shared" si="79"/>
        <v>17126771.17021854</v>
      </c>
      <c r="Z294" s="184">
        <v>443232</v>
      </c>
      <c r="AA294" s="221">
        <f t="shared" si="80"/>
        <v>17570003.17021854</v>
      </c>
      <c r="AB294" s="184">
        <v>410066</v>
      </c>
      <c r="AC294" s="221">
        <f>AB294+AA294</f>
        <v>17980069.17021854</v>
      </c>
      <c r="AD294" s="184">
        <v>1562327</v>
      </c>
      <c r="AE294" s="221">
        <f>AD294+AC294</f>
        <v>19542396.17021854</v>
      </c>
      <c r="AF294" s="184">
        <v>199811</v>
      </c>
      <c r="AG294" s="221">
        <f t="shared" si="81"/>
        <v>19742207.17021854</v>
      </c>
      <c r="AH294" s="184">
        <v>60634</v>
      </c>
      <c r="AI294" s="221">
        <f t="shared" si="82"/>
        <v>19802841.17021854</v>
      </c>
      <c r="AJ294" s="184">
        <v>21845</v>
      </c>
      <c r="AK294" s="221">
        <f t="shared" si="83"/>
        <v>19824686.17021854</v>
      </c>
    </row>
    <row r="295" spans="1:37" ht="14.25">
      <c r="A295" s="176">
        <v>2584</v>
      </c>
      <c r="B295" s="10" t="s">
        <v>583</v>
      </c>
      <c r="C295" s="36">
        <v>23088</v>
      </c>
      <c r="D295" s="14">
        <f t="shared" si="69"/>
        <v>30349596.445089325</v>
      </c>
      <c r="E295" s="12">
        <v>6201787</v>
      </c>
      <c r="F295" s="26">
        <f t="shared" si="70"/>
        <v>36551383.445089325</v>
      </c>
      <c r="G295" s="48">
        <v>2444271</v>
      </c>
      <c r="H295" s="29">
        <f t="shared" si="71"/>
        <v>38995654.445089325</v>
      </c>
      <c r="I295" s="96">
        <v>309490</v>
      </c>
      <c r="J295" s="26">
        <f t="shared" si="72"/>
        <v>39305144.445089325</v>
      </c>
      <c r="K295" s="190">
        <v>3431038</v>
      </c>
      <c r="L295" s="184">
        <v>89938</v>
      </c>
      <c r="M295" s="32">
        <f t="shared" si="73"/>
        <v>42826120.445089325</v>
      </c>
      <c r="N295" s="184">
        <v>-678430.9822254777</v>
      </c>
      <c r="O295" s="32">
        <f t="shared" si="74"/>
        <v>42147689.46286385</v>
      </c>
      <c r="P295" s="184">
        <v>150328</v>
      </c>
      <c r="Q295" s="77">
        <f t="shared" si="75"/>
        <v>42298017.46286385</v>
      </c>
      <c r="R295" s="184">
        <v>6920839</v>
      </c>
      <c r="S295" s="77">
        <f t="shared" si="76"/>
        <v>49218856.46286385</v>
      </c>
      <c r="T295" s="184">
        <v>1758225</v>
      </c>
      <c r="U295" s="77">
        <f>T295+S295</f>
        <v>50977081.46286385</v>
      </c>
      <c r="V295" s="184">
        <v>927722</v>
      </c>
      <c r="W295" s="221">
        <f>V295+U295</f>
        <v>51904803.46286385</v>
      </c>
      <c r="X295" s="184">
        <v>2923506</v>
      </c>
      <c r="Y295" s="221">
        <f>W295+X295</f>
        <v>54828309.46286385</v>
      </c>
      <c r="Z295" s="184">
        <v>1898883</v>
      </c>
      <c r="AA295" s="221">
        <f>Z295+Y295</f>
        <v>56727192.46286385</v>
      </c>
      <c r="AB295" s="184">
        <v>1199829</v>
      </c>
      <c r="AC295" s="221">
        <f>AB295+AA295</f>
        <v>57927021.46286385</v>
      </c>
      <c r="AD295" s="184">
        <v>2667877</v>
      </c>
      <c r="AE295" s="221">
        <f>AD295+AC295</f>
        <v>60594898.46286385</v>
      </c>
      <c r="AF295" s="184">
        <v>1617942</v>
      </c>
      <c r="AG295" s="221">
        <f t="shared" si="81"/>
        <v>62212840.46286385</v>
      </c>
      <c r="AH295" s="184">
        <v>1563336</v>
      </c>
      <c r="AI295" s="221">
        <f t="shared" si="82"/>
        <v>63776176.46286385</v>
      </c>
      <c r="AJ295" s="184">
        <v>620768</v>
      </c>
      <c r="AK295" s="221">
        <f t="shared" si="83"/>
        <v>64396944.46286385</v>
      </c>
    </row>
    <row r="296" spans="1:37" ht="14.25">
      <c r="A296" s="9"/>
      <c r="B296" s="10"/>
      <c r="C296" s="38"/>
      <c r="D296" s="18"/>
      <c r="E296" s="18"/>
      <c r="F296" s="27"/>
      <c r="G296" s="49"/>
      <c r="H296" s="30"/>
      <c r="I296" s="97"/>
      <c r="J296" s="27"/>
      <c r="K296" s="166"/>
      <c r="L296" s="185"/>
      <c r="M296" s="33"/>
      <c r="N296" s="185"/>
      <c r="O296" s="33"/>
      <c r="P296" s="166"/>
      <c r="Q296" s="78"/>
      <c r="R296" s="217"/>
      <c r="S296" s="78"/>
      <c r="T296" s="217"/>
      <c r="U296" s="78"/>
      <c r="W296" s="222"/>
      <c r="X296" s="217"/>
      <c r="Y296" s="222"/>
      <c r="Z296" s="217"/>
      <c r="AA296" s="222"/>
      <c r="AB296" s="217"/>
      <c r="AC296" s="222"/>
      <c r="AD296" s="5"/>
      <c r="AE296" s="222"/>
      <c r="AF296" s="5"/>
      <c r="AG296" s="222"/>
      <c r="AH296" s="5"/>
      <c r="AI296" s="222"/>
      <c r="AJ296" s="5"/>
      <c r="AK296" s="222"/>
    </row>
    <row r="297" spans="1:37" ht="14.25">
      <c r="A297" s="19"/>
      <c r="B297" s="20" t="s">
        <v>584</v>
      </c>
      <c r="C297" s="39">
        <f>SUM(C6:C296)</f>
        <v>9174464</v>
      </c>
      <c r="D297" s="21">
        <f>SUM(D6:D296)</f>
        <v>12060000000.000013</v>
      </c>
      <c r="E297" s="21">
        <f aca="true" t="shared" si="85" ref="E297:M297">SUM(E6:E295)</f>
        <v>1516731122</v>
      </c>
      <c r="F297" s="28">
        <f t="shared" si="85"/>
        <v>13576731122.000013</v>
      </c>
      <c r="G297" s="50">
        <f t="shared" si="85"/>
        <v>330424336</v>
      </c>
      <c r="H297" s="31">
        <f t="shared" si="85"/>
        <v>13907155458.000013</v>
      </c>
      <c r="I297" s="98">
        <f t="shared" si="85"/>
        <v>292054732</v>
      </c>
      <c r="J297" s="28">
        <f t="shared" si="85"/>
        <v>14199210190.000017</v>
      </c>
      <c r="K297" s="186">
        <f t="shared" si="85"/>
        <v>1025621474</v>
      </c>
      <c r="L297" s="98">
        <f t="shared" si="85"/>
        <v>23149249</v>
      </c>
      <c r="M297" s="28">
        <f t="shared" si="85"/>
        <v>15247980913.000015</v>
      </c>
      <c r="N297" s="186">
        <f aca="true" t="shared" si="86" ref="N297:W297">SUM(N6:N295)</f>
        <v>27849325.999987658</v>
      </c>
      <c r="O297" s="28">
        <f t="shared" si="86"/>
        <v>15275830238.999983</v>
      </c>
      <c r="P297" s="186">
        <f t="shared" si="86"/>
        <v>165541850</v>
      </c>
      <c r="Q297" s="79">
        <f t="shared" si="86"/>
        <v>15441372088.999983</v>
      </c>
      <c r="R297" s="192">
        <f t="shared" si="86"/>
        <v>363648293</v>
      </c>
      <c r="S297" s="79">
        <f t="shared" si="86"/>
        <v>15805020381.999983</v>
      </c>
      <c r="T297" s="192">
        <f>SUM(T6:T295)</f>
        <v>401220193</v>
      </c>
      <c r="U297" s="79">
        <f t="shared" si="86"/>
        <v>16206240574.999979</v>
      </c>
      <c r="V297" s="100">
        <f t="shared" si="86"/>
        <v>602527512</v>
      </c>
      <c r="W297" s="79">
        <f t="shared" si="86"/>
        <v>16808768086.999979</v>
      </c>
      <c r="X297" s="192">
        <f aca="true" t="shared" si="87" ref="X297:AG297">SUM(X6:X295)</f>
        <v>1111354162</v>
      </c>
      <c r="Y297" s="79">
        <f t="shared" si="87"/>
        <v>17920122248.99998</v>
      </c>
      <c r="Z297" s="192">
        <f t="shared" si="87"/>
        <v>582189931</v>
      </c>
      <c r="AA297" s="79">
        <f t="shared" si="87"/>
        <v>18502312179.999985</v>
      </c>
      <c r="AB297" s="192">
        <f t="shared" si="87"/>
        <v>693552445</v>
      </c>
      <c r="AC297" s="79">
        <f t="shared" si="87"/>
        <v>19195864624.99999</v>
      </c>
      <c r="AD297" s="192">
        <f t="shared" si="87"/>
        <v>1301142928</v>
      </c>
      <c r="AE297" s="79">
        <f t="shared" si="87"/>
        <v>20497007552.999985</v>
      </c>
      <c r="AF297" s="192">
        <f t="shared" si="87"/>
        <v>828380695.5</v>
      </c>
      <c r="AG297" s="79">
        <f t="shared" si="87"/>
        <v>21325388248.49999</v>
      </c>
      <c r="AH297" s="192">
        <f>SUM(AH6:AH295)</f>
        <v>757607096.5</v>
      </c>
      <c r="AI297" s="79">
        <f>SUM(AI6:AI295)</f>
        <v>22082995344.99999</v>
      </c>
      <c r="AJ297" s="192">
        <f>SUM(AJ6:AJ295)</f>
        <v>313953984</v>
      </c>
      <c r="AK297" s="79">
        <f>SUM(AK6:AK295)</f>
        <v>22396949328.999992</v>
      </c>
    </row>
    <row r="298" spans="6:23" ht="14.25">
      <c r="F298" s="23"/>
      <c r="H298" s="23"/>
      <c r="I298" s="3"/>
      <c r="J298" s="23"/>
      <c r="K298" s="3"/>
      <c r="L298" s="81"/>
      <c r="M298" s="3"/>
      <c r="N298" s="81"/>
      <c r="O298" s="23"/>
      <c r="P298" s="57"/>
      <c r="Q298" s="23"/>
      <c r="R298" s="57"/>
      <c r="S298" s="23"/>
      <c r="T298" s="46"/>
      <c r="U298" s="46"/>
      <c r="W298" s="5"/>
    </row>
    <row r="299" spans="4:23" ht="14.25">
      <c r="D299" s="2"/>
      <c r="E299" s="2"/>
      <c r="F299" s="2"/>
      <c r="G299" s="2"/>
      <c r="H299" s="2"/>
      <c r="I299" s="2"/>
      <c r="J299" s="2"/>
      <c r="K299" s="2"/>
      <c r="L299" s="3"/>
      <c r="M299" s="2"/>
      <c r="N299" s="2"/>
      <c r="O299" s="2"/>
      <c r="P299" s="73"/>
      <c r="Q299" s="2"/>
      <c r="R299" s="252"/>
      <c r="S299" s="2"/>
      <c r="T299" s="46"/>
      <c r="U299" s="46"/>
      <c r="W299" s="5"/>
    </row>
    <row r="300" spans="4:23" ht="14.25">
      <c r="D300" s="2"/>
      <c r="E300" s="2"/>
      <c r="F300" s="2"/>
      <c r="G300" s="2"/>
      <c r="H300" s="2"/>
      <c r="I300" s="2"/>
      <c r="J300" s="2"/>
      <c r="K300" s="2"/>
      <c r="L300" s="3"/>
      <c r="M300" s="2"/>
      <c r="N300" s="2"/>
      <c r="O300" s="2"/>
      <c r="P300" s="73"/>
      <c r="Q300" s="2"/>
      <c r="R300" s="73"/>
      <c r="S300" s="2"/>
      <c r="T300" s="46"/>
      <c r="U300" s="46"/>
      <c r="W300" s="5"/>
    </row>
  </sheetData>
  <sheetProtection/>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2.xml><?xml version="1.0" encoding="utf-8"?>
<worksheet xmlns="http://schemas.openxmlformats.org/spreadsheetml/2006/main" xmlns:r="http://schemas.openxmlformats.org/officeDocument/2006/relationships">
  <dimension ref="A1:F302"/>
  <sheetViews>
    <sheetView view="pageLayout" showRuler="0" workbookViewId="0" topLeftCell="A1">
      <selection activeCell="A1" sqref="A1"/>
    </sheetView>
  </sheetViews>
  <sheetFormatPr defaultColWidth="9.140625" defaultRowHeight="15"/>
  <cols>
    <col min="1" max="1" width="9.7109375" style="0" customWidth="1"/>
    <col min="2" max="2" width="17.00390625" style="0" customWidth="1"/>
    <col min="3" max="3" width="15.140625" style="0" customWidth="1"/>
    <col min="4" max="4" width="12.28125" style="0" customWidth="1"/>
    <col min="5" max="5" width="10.8515625" style="0" bestFit="1" customWidth="1"/>
    <col min="6" max="6" width="12.28125" style="0" customWidth="1"/>
  </cols>
  <sheetData>
    <row r="1" ht="14.25">
      <c r="A1" s="16" t="s">
        <v>590</v>
      </c>
    </row>
    <row r="2" spans="1:5" ht="14.25">
      <c r="A2" t="s">
        <v>591</v>
      </c>
      <c r="E2" s="43"/>
    </row>
    <row r="4" ht="14.25">
      <c r="A4" s="40" t="s">
        <v>755</v>
      </c>
    </row>
    <row r="5" ht="14.25">
      <c r="A5" s="41" t="s">
        <v>0</v>
      </c>
    </row>
    <row r="7" spans="1:6" ht="14.25">
      <c r="A7" s="307" t="s">
        <v>1</v>
      </c>
      <c r="B7" s="307" t="s">
        <v>2</v>
      </c>
      <c r="C7" s="309" t="s">
        <v>729</v>
      </c>
      <c r="D7" s="42" t="s">
        <v>586</v>
      </c>
      <c r="E7" s="42"/>
      <c r="F7" s="42"/>
    </row>
    <row r="8" spans="1:6" ht="47.25" customHeight="1">
      <c r="A8" s="308"/>
      <c r="B8" s="308"/>
      <c r="C8" s="310"/>
      <c r="D8" s="17" t="s">
        <v>587</v>
      </c>
      <c r="E8" s="239" t="s">
        <v>588</v>
      </c>
      <c r="F8" s="239" t="s">
        <v>589</v>
      </c>
    </row>
    <row r="10" spans="1:6" ht="14.25">
      <c r="A10" t="s">
        <v>4</v>
      </c>
      <c r="B10" t="s">
        <v>5</v>
      </c>
      <c r="C10" s="2">
        <v>3103403.999999998</v>
      </c>
      <c r="D10" s="2">
        <v>2268581</v>
      </c>
      <c r="E10" s="2">
        <v>36750</v>
      </c>
      <c r="F10" s="2">
        <v>798072.9999999981</v>
      </c>
    </row>
    <row r="11" spans="1:6" ht="14.25">
      <c r="A11" t="s">
        <v>6</v>
      </c>
      <c r="B11" t="s">
        <v>7</v>
      </c>
      <c r="C11" s="2">
        <v>3961648</v>
      </c>
      <c r="D11" s="2">
        <v>3314672</v>
      </c>
      <c r="E11" s="2">
        <v>162883</v>
      </c>
      <c r="F11" s="2">
        <v>484093</v>
      </c>
    </row>
    <row r="12" spans="1:6" ht="14.25">
      <c r="A12" t="s">
        <v>8</v>
      </c>
      <c r="B12" t="s">
        <v>9</v>
      </c>
      <c r="C12" s="2">
        <v>6717813</v>
      </c>
      <c r="D12" s="2">
        <v>6272548</v>
      </c>
      <c r="E12" s="2">
        <v>123776</v>
      </c>
      <c r="F12" s="2">
        <v>321489</v>
      </c>
    </row>
    <row r="13" spans="1:6" ht="14.25">
      <c r="A13" t="s">
        <v>10</v>
      </c>
      <c r="B13" t="s">
        <v>11</v>
      </c>
      <c r="C13" s="2">
        <v>9554851</v>
      </c>
      <c r="D13" s="2">
        <v>9041202</v>
      </c>
      <c r="E13" s="2">
        <v>131428</v>
      </c>
      <c r="F13" s="2">
        <v>382221</v>
      </c>
    </row>
    <row r="14" spans="1:6" ht="14.25">
      <c r="A14" t="s">
        <v>12</v>
      </c>
      <c r="B14" t="s">
        <v>13</v>
      </c>
      <c r="C14" s="2">
        <v>5201828</v>
      </c>
      <c r="D14" s="2">
        <v>3843380</v>
      </c>
      <c r="E14" s="2">
        <v>6650</v>
      </c>
      <c r="F14" s="2">
        <v>1351798</v>
      </c>
    </row>
    <row r="15" spans="1:6" ht="14.25">
      <c r="A15" t="s">
        <v>14</v>
      </c>
      <c r="B15" t="s">
        <v>15</v>
      </c>
      <c r="C15" s="2">
        <v>4271403</v>
      </c>
      <c r="D15" s="2">
        <v>3957995</v>
      </c>
      <c r="E15" s="2">
        <v>198208</v>
      </c>
      <c r="F15" s="2">
        <v>115200</v>
      </c>
    </row>
    <row r="16" spans="1:6" ht="14.25">
      <c r="A16" t="s">
        <v>16</v>
      </c>
      <c r="B16" t="s">
        <v>17</v>
      </c>
      <c r="C16" s="2">
        <v>9117931</v>
      </c>
      <c r="D16" s="2">
        <v>7574826</v>
      </c>
      <c r="E16" s="2">
        <v>28062</v>
      </c>
      <c r="F16" s="2">
        <v>1515043</v>
      </c>
    </row>
    <row r="17" spans="1:6" ht="14.25">
      <c r="A17" t="s">
        <v>18</v>
      </c>
      <c r="B17" t="s">
        <v>19</v>
      </c>
      <c r="C17" s="2">
        <v>6360765</v>
      </c>
      <c r="D17" s="2">
        <v>4756629</v>
      </c>
      <c r="E17" s="2">
        <v>71763</v>
      </c>
      <c r="F17" s="2">
        <v>1532373</v>
      </c>
    </row>
    <row r="18" spans="1:6" ht="14.25">
      <c r="A18" t="s">
        <v>20</v>
      </c>
      <c r="B18" t="s">
        <v>21</v>
      </c>
      <c r="C18" s="2">
        <v>1581529</v>
      </c>
      <c r="D18" s="2">
        <v>1353603</v>
      </c>
      <c r="E18" s="2">
        <v>15400</v>
      </c>
      <c r="F18" s="2">
        <v>212526</v>
      </c>
    </row>
    <row r="19" spans="1:6" ht="14.25">
      <c r="A19" t="s">
        <v>22</v>
      </c>
      <c r="B19" t="s">
        <v>23</v>
      </c>
      <c r="C19" s="2">
        <v>8147951</v>
      </c>
      <c r="D19" s="2">
        <v>6877622</v>
      </c>
      <c r="E19" s="2">
        <v>187606</v>
      </c>
      <c r="F19" s="2">
        <v>1082723</v>
      </c>
    </row>
    <row r="20" spans="1:6" ht="14.25">
      <c r="A20" t="s">
        <v>24</v>
      </c>
      <c r="B20" t="s">
        <v>25</v>
      </c>
      <c r="C20" s="2">
        <v>4437270</v>
      </c>
      <c r="D20" s="2">
        <v>3686045</v>
      </c>
      <c r="E20" s="2">
        <v>9594</v>
      </c>
      <c r="F20" s="2">
        <v>741631</v>
      </c>
    </row>
    <row r="21" spans="1:6" ht="14.25">
      <c r="A21" t="s">
        <v>26</v>
      </c>
      <c r="B21" t="s">
        <v>27</v>
      </c>
      <c r="C21" s="2">
        <v>2317083</v>
      </c>
      <c r="D21" s="2">
        <v>1914382</v>
      </c>
      <c r="E21" s="2">
        <v>79965</v>
      </c>
      <c r="F21" s="2">
        <v>322736</v>
      </c>
    </row>
    <row r="22" spans="1:6" ht="14.25">
      <c r="A22" t="s">
        <v>28</v>
      </c>
      <c r="B22" t="s">
        <v>29</v>
      </c>
      <c r="C22" s="2">
        <v>1250204</v>
      </c>
      <c r="D22" s="2">
        <v>1096870</v>
      </c>
      <c r="E22" s="2">
        <v>57427</v>
      </c>
      <c r="F22" s="2">
        <v>95907</v>
      </c>
    </row>
    <row r="23" spans="1:6" ht="14.25">
      <c r="A23" t="s">
        <v>30</v>
      </c>
      <c r="B23" t="s">
        <v>31</v>
      </c>
      <c r="C23" s="2">
        <v>5986019</v>
      </c>
      <c r="D23" s="2">
        <v>5098201</v>
      </c>
      <c r="E23" s="2">
        <v>11962</v>
      </c>
      <c r="F23" s="2">
        <v>875856</v>
      </c>
    </row>
    <row r="24" spans="1:6" ht="14.25">
      <c r="A24" t="s">
        <v>32</v>
      </c>
      <c r="B24" t="s">
        <v>33</v>
      </c>
      <c r="C24" s="2">
        <v>2820110</v>
      </c>
      <c r="D24" s="2">
        <v>2477629</v>
      </c>
      <c r="E24" s="2">
        <v>2450</v>
      </c>
      <c r="F24" s="2">
        <v>340031</v>
      </c>
    </row>
    <row r="25" spans="1:6" ht="14.25">
      <c r="A25" t="s">
        <v>34</v>
      </c>
      <c r="B25" t="s">
        <v>35</v>
      </c>
      <c r="C25" s="2">
        <v>5643719</v>
      </c>
      <c r="D25" s="2">
        <v>4544631</v>
      </c>
      <c r="E25" s="2">
        <v>6650</v>
      </c>
      <c r="F25" s="2">
        <v>1092438</v>
      </c>
    </row>
    <row r="26" spans="1:6" ht="14.25">
      <c r="A26" t="s">
        <v>36</v>
      </c>
      <c r="B26" t="s">
        <v>37</v>
      </c>
      <c r="C26" s="2">
        <v>43672463</v>
      </c>
      <c r="D26" s="2">
        <v>16205345</v>
      </c>
      <c r="E26" s="2">
        <v>5600</v>
      </c>
      <c r="F26" s="2">
        <v>27461518</v>
      </c>
    </row>
    <row r="27" spans="1:6" ht="14.25">
      <c r="A27" t="s">
        <v>38</v>
      </c>
      <c r="B27" t="s">
        <v>39</v>
      </c>
      <c r="C27" s="2">
        <v>7745764</v>
      </c>
      <c r="D27" s="2">
        <v>4781309</v>
      </c>
      <c r="E27" s="2">
        <v>985908</v>
      </c>
      <c r="F27" s="2">
        <v>1978547</v>
      </c>
    </row>
    <row r="28" spans="1:6" ht="14.25">
      <c r="A28" t="s">
        <v>40</v>
      </c>
      <c r="B28" t="s">
        <v>41</v>
      </c>
      <c r="C28" s="2">
        <v>7716975</v>
      </c>
      <c r="D28" s="2">
        <v>6077229</v>
      </c>
      <c r="E28" s="2">
        <v>7700</v>
      </c>
      <c r="F28" s="2">
        <v>1632046</v>
      </c>
    </row>
    <row r="29" spans="1:6" ht="14.25">
      <c r="A29" t="s">
        <v>42</v>
      </c>
      <c r="B29" t="s">
        <v>43</v>
      </c>
      <c r="C29" s="2">
        <v>2010013</v>
      </c>
      <c r="D29" s="2">
        <v>709569</v>
      </c>
      <c r="E29" s="2">
        <v>1050</v>
      </c>
      <c r="F29" s="2">
        <v>1299394</v>
      </c>
    </row>
    <row r="30" spans="1:6" ht="14.25">
      <c r="A30" t="s">
        <v>44</v>
      </c>
      <c r="B30" t="s">
        <v>45</v>
      </c>
      <c r="C30" s="2">
        <v>2729863</v>
      </c>
      <c r="D30" s="2">
        <v>205788</v>
      </c>
      <c r="E30" s="2">
        <v>0</v>
      </c>
      <c r="F30" s="2">
        <v>2524075</v>
      </c>
    </row>
    <row r="31" spans="1:6" ht="14.25">
      <c r="A31" t="s">
        <v>46</v>
      </c>
      <c r="B31" t="s">
        <v>47</v>
      </c>
      <c r="C31" s="2">
        <v>3584287</v>
      </c>
      <c r="D31" s="2">
        <v>2745379</v>
      </c>
      <c r="E31" s="2">
        <v>350</v>
      </c>
      <c r="F31" s="2">
        <v>838558</v>
      </c>
    </row>
    <row r="32" spans="1:6" ht="14.25">
      <c r="A32" t="s">
        <v>48</v>
      </c>
      <c r="B32" t="s">
        <v>49</v>
      </c>
      <c r="C32" s="2">
        <v>1835700</v>
      </c>
      <c r="D32" s="2">
        <v>1654122</v>
      </c>
      <c r="E32" s="2">
        <v>20650</v>
      </c>
      <c r="F32" s="2">
        <v>160928</v>
      </c>
    </row>
    <row r="33" spans="1:6" ht="14.25">
      <c r="A33" t="s">
        <v>50</v>
      </c>
      <c r="B33" t="s">
        <v>51</v>
      </c>
      <c r="C33" s="2">
        <v>12796145</v>
      </c>
      <c r="D33" s="2">
        <v>10502509</v>
      </c>
      <c r="E33" s="2">
        <v>877167</v>
      </c>
      <c r="F33" s="2">
        <v>1416469</v>
      </c>
    </row>
    <row r="34" spans="1:6" ht="14.25">
      <c r="A34" t="s">
        <v>52</v>
      </c>
      <c r="B34" t="s">
        <v>53</v>
      </c>
      <c r="C34" s="2">
        <v>3893376</v>
      </c>
      <c r="D34" s="2">
        <v>2783647</v>
      </c>
      <c r="E34" s="2">
        <v>182844</v>
      </c>
      <c r="F34" s="2">
        <v>926885</v>
      </c>
    </row>
    <row r="35" spans="1:6" ht="14.25">
      <c r="A35" t="s">
        <v>54</v>
      </c>
      <c r="B35" t="s">
        <v>55</v>
      </c>
      <c r="C35" s="2">
        <v>3723012</v>
      </c>
      <c r="D35" s="2">
        <v>3061609</v>
      </c>
      <c r="E35" s="2">
        <v>169062</v>
      </c>
      <c r="F35" s="2">
        <v>492341</v>
      </c>
    </row>
    <row r="36" spans="1:6" ht="14.25">
      <c r="A36" t="s">
        <v>56</v>
      </c>
      <c r="B36" t="s">
        <v>57</v>
      </c>
      <c r="C36" s="2">
        <v>2416446</v>
      </c>
      <c r="D36" s="2">
        <v>2250433</v>
      </c>
      <c r="E36" s="2">
        <v>40993</v>
      </c>
      <c r="F36" s="2">
        <v>125020</v>
      </c>
    </row>
    <row r="37" spans="1:6" ht="14.25">
      <c r="A37" t="s">
        <v>58</v>
      </c>
      <c r="B37" t="s">
        <v>59</v>
      </c>
      <c r="C37" s="2">
        <v>1036174</v>
      </c>
      <c r="D37" s="2">
        <v>473382</v>
      </c>
      <c r="E37" s="2">
        <v>8130</v>
      </c>
      <c r="F37" s="2">
        <v>554662</v>
      </c>
    </row>
    <row r="38" spans="1:6" ht="14.25">
      <c r="A38" t="s">
        <v>60</v>
      </c>
      <c r="B38" t="s">
        <v>61</v>
      </c>
      <c r="C38" s="2">
        <v>1874644</v>
      </c>
      <c r="D38" s="2">
        <v>1623052</v>
      </c>
      <c r="E38" s="2">
        <v>121710</v>
      </c>
      <c r="F38" s="2">
        <v>129882</v>
      </c>
    </row>
    <row r="39" spans="1:6" ht="14.25">
      <c r="A39" t="s">
        <v>62</v>
      </c>
      <c r="B39" t="s">
        <v>63</v>
      </c>
      <c r="C39" s="2">
        <v>1370700</v>
      </c>
      <c r="D39" s="2">
        <v>673833</v>
      </c>
      <c r="E39" s="2">
        <v>156003</v>
      </c>
      <c r="F39" s="2">
        <v>540864</v>
      </c>
    </row>
    <row r="40" spans="1:6" ht="14.25">
      <c r="A40" t="s">
        <v>64</v>
      </c>
      <c r="B40" t="s">
        <v>65</v>
      </c>
      <c r="C40" s="2">
        <v>2244694</v>
      </c>
      <c r="D40" s="2">
        <v>1075727</v>
      </c>
      <c r="E40" s="2">
        <v>149565</v>
      </c>
      <c r="F40" s="2">
        <v>1019402</v>
      </c>
    </row>
    <row r="41" spans="1:6" ht="14.25">
      <c r="A41" t="s">
        <v>66</v>
      </c>
      <c r="B41" t="s">
        <v>67</v>
      </c>
      <c r="C41" s="2">
        <v>18150127</v>
      </c>
      <c r="D41" s="2">
        <v>10299957</v>
      </c>
      <c r="E41" s="2">
        <v>575617</v>
      </c>
      <c r="F41" s="2">
        <v>7274553</v>
      </c>
    </row>
    <row r="42" spans="1:6" ht="14.25">
      <c r="A42" t="s">
        <v>68</v>
      </c>
      <c r="B42" t="s">
        <v>69</v>
      </c>
      <c r="C42" s="2">
        <v>4449482</v>
      </c>
      <c r="D42" s="2">
        <v>3261648</v>
      </c>
      <c r="E42" s="2">
        <v>567423</v>
      </c>
      <c r="F42" s="2">
        <v>620411</v>
      </c>
    </row>
    <row r="43" spans="1:6" ht="14.25">
      <c r="A43" t="s">
        <v>70</v>
      </c>
      <c r="B43" t="s">
        <v>71</v>
      </c>
      <c r="C43" s="2">
        <v>3273583</v>
      </c>
      <c r="D43" s="2">
        <v>2424276</v>
      </c>
      <c r="E43" s="2">
        <v>219480</v>
      </c>
      <c r="F43" s="2">
        <v>629827</v>
      </c>
    </row>
    <row r="44" spans="1:6" ht="14.25">
      <c r="A44" t="s">
        <v>72</v>
      </c>
      <c r="B44" t="s">
        <v>73</v>
      </c>
      <c r="C44" s="2">
        <v>844017</v>
      </c>
      <c r="D44" s="2">
        <v>311931</v>
      </c>
      <c r="E44" s="2">
        <v>68336</v>
      </c>
      <c r="F44" s="2">
        <v>463750</v>
      </c>
    </row>
    <row r="45" spans="1:6" ht="14.25">
      <c r="A45" t="s">
        <v>74</v>
      </c>
      <c r="B45" t="s">
        <v>75</v>
      </c>
      <c r="C45" s="2">
        <v>1647874</v>
      </c>
      <c r="D45" s="2">
        <v>1149087</v>
      </c>
      <c r="E45" s="2">
        <v>231333</v>
      </c>
      <c r="F45" s="2">
        <v>267454</v>
      </c>
    </row>
    <row r="46" spans="1:6" ht="14.25">
      <c r="A46" t="s">
        <v>76</v>
      </c>
      <c r="B46" t="s">
        <v>77</v>
      </c>
      <c r="C46" s="2">
        <v>5985863</v>
      </c>
      <c r="D46" s="2">
        <v>3744573</v>
      </c>
      <c r="E46" s="2">
        <v>515451</v>
      </c>
      <c r="F46" s="2">
        <v>1725839</v>
      </c>
    </row>
    <row r="47" spans="1:6" ht="14.25">
      <c r="A47" t="s">
        <v>78</v>
      </c>
      <c r="B47" t="s">
        <v>79</v>
      </c>
      <c r="C47" s="2">
        <v>1672709</v>
      </c>
      <c r="D47" s="2">
        <v>999423</v>
      </c>
      <c r="E47" s="2">
        <v>10934</v>
      </c>
      <c r="F47" s="2">
        <v>662352</v>
      </c>
    </row>
    <row r="48" spans="1:6" ht="14.25">
      <c r="A48" t="s">
        <v>80</v>
      </c>
      <c r="B48" t="s">
        <v>81</v>
      </c>
      <c r="C48" s="2">
        <v>2043562</v>
      </c>
      <c r="D48" s="2">
        <v>823133</v>
      </c>
      <c r="E48" s="2">
        <v>293808</v>
      </c>
      <c r="F48" s="2">
        <v>926621</v>
      </c>
    </row>
    <row r="49" spans="1:6" ht="14.25">
      <c r="A49" t="s">
        <v>82</v>
      </c>
      <c r="B49" t="s">
        <v>83</v>
      </c>
      <c r="C49" s="2">
        <v>4153782</v>
      </c>
      <c r="D49" s="2">
        <v>1771112</v>
      </c>
      <c r="E49" s="2">
        <v>245323</v>
      </c>
      <c r="F49" s="2">
        <v>2137347</v>
      </c>
    </row>
    <row r="50" spans="1:6" ht="14.25">
      <c r="A50" t="s">
        <v>84</v>
      </c>
      <c r="B50" t="s">
        <v>85</v>
      </c>
      <c r="C50" s="2">
        <v>8991867</v>
      </c>
      <c r="D50" s="2">
        <v>5643434</v>
      </c>
      <c r="E50" s="2">
        <v>160150</v>
      </c>
      <c r="F50" s="2">
        <v>3188283</v>
      </c>
    </row>
    <row r="51" spans="1:6" ht="14.25">
      <c r="A51" t="s">
        <v>86</v>
      </c>
      <c r="B51" t="s">
        <v>87</v>
      </c>
      <c r="C51" s="2">
        <v>4229408</v>
      </c>
      <c r="D51" s="2">
        <v>3383064</v>
      </c>
      <c r="E51" s="2">
        <v>197625</v>
      </c>
      <c r="F51" s="2">
        <v>648719</v>
      </c>
    </row>
    <row r="52" spans="1:6" ht="14.25">
      <c r="A52" t="s">
        <v>88</v>
      </c>
      <c r="B52" t="s">
        <v>89</v>
      </c>
      <c r="C52" s="2">
        <v>1943227</v>
      </c>
      <c r="D52" s="2">
        <v>1672869</v>
      </c>
      <c r="E52" s="2">
        <v>98414</v>
      </c>
      <c r="F52" s="2">
        <v>171944</v>
      </c>
    </row>
    <row r="53" spans="1:6" ht="14.25">
      <c r="A53" t="s">
        <v>90</v>
      </c>
      <c r="B53" t="s">
        <v>91</v>
      </c>
      <c r="C53" s="2">
        <v>164369</v>
      </c>
      <c r="D53" s="2">
        <v>99483</v>
      </c>
      <c r="E53" s="2">
        <v>18545</v>
      </c>
      <c r="F53" s="2">
        <v>46341</v>
      </c>
    </row>
    <row r="54" spans="1:6" ht="14.25">
      <c r="A54" t="s">
        <v>92</v>
      </c>
      <c r="B54" t="s">
        <v>93</v>
      </c>
      <c r="C54" s="2">
        <v>199326</v>
      </c>
      <c r="D54" s="2">
        <v>129621</v>
      </c>
      <c r="E54" s="2">
        <v>42707</v>
      </c>
      <c r="F54" s="2">
        <v>26998</v>
      </c>
    </row>
    <row r="55" spans="1:6" ht="14.25">
      <c r="A55" t="s">
        <v>94</v>
      </c>
      <c r="B55" t="s">
        <v>95</v>
      </c>
      <c r="C55" s="2">
        <v>1047716</v>
      </c>
      <c r="D55" s="2">
        <v>658014</v>
      </c>
      <c r="E55" s="2">
        <v>141461</v>
      </c>
      <c r="F55" s="2">
        <v>248241</v>
      </c>
    </row>
    <row r="56" spans="1:6" ht="14.25">
      <c r="A56" t="s">
        <v>96</v>
      </c>
      <c r="B56" t="s">
        <v>97</v>
      </c>
      <c r="C56" s="2">
        <v>460256</v>
      </c>
      <c r="D56" s="2">
        <v>287775</v>
      </c>
      <c r="E56" s="2">
        <v>41282</v>
      </c>
      <c r="F56" s="2">
        <v>131199</v>
      </c>
    </row>
    <row r="57" spans="1:6" ht="14.25">
      <c r="A57" t="s">
        <v>98</v>
      </c>
      <c r="B57" t="s">
        <v>99</v>
      </c>
      <c r="C57" s="2">
        <v>975920</v>
      </c>
      <c r="D57" s="2">
        <v>639076</v>
      </c>
      <c r="E57" s="2">
        <v>60364</v>
      </c>
      <c r="F57" s="2">
        <v>276480</v>
      </c>
    </row>
    <row r="58" spans="1:6" ht="14.25">
      <c r="A58" t="s">
        <v>100</v>
      </c>
      <c r="B58" t="s">
        <v>101</v>
      </c>
      <c r="C58" s="2">
        <v>2271874</v>
      </c>
      <c r="D58" s="2">
        <v>1152920</v>
      </c>
      <c r="E58" s="2">
        <v>79032</v>
      </c>
      <c r="F58" s="2">
        <v>1039922</v>
      </c>
    </row>
    <row r="59" spans="1:6" ht="14.25">
      <c r="A59" t="s">
        <v>102</v>
      </c>
      <c r="B59" t="s">
        <v>103</v>
      </c>
      <c r="C59" s="2">
        <v>984622</v>
      </c>
      <c r="D59" s="2">
        <v>542453</v>
      </c>
      <c r="E59" s="2">
        <v>92988</v>
      </c>
      <c r="F59" s="2">
        <v>349181</v>
      </c>
    </row>
    <row r="60" spans="1:6" ht="14.25">
      <c r="A60" t="s">
        <v>104</v>
      </c>
      <c r="B60" t="s">
        <v>105</v>
      </c>
      <c r="C60" s="2">
        <v>11689991</v>
      </c>
      <c r="D60" s="2">
        <v>8342354</v>
      </c>
      <c r="E60" s="2">
        <v>631652</v>
      </c>
      <c r="F60" s="2">
        <v>2715985</v>
      </c>
    </row>
    <row r="61" spans="1:6" ht="14.25">
      <c r="A61" t="s">
        <v>106</v>
      </c>
      <c r="B61" t="s">
        <v>107</v>
      </c>
      <c r="C61" s="2">
        <v>10945003</v>
      </c>
      <c r="D61" s="2">
        <v>7757673</v>
      </c>
      <c r="E61" s="2">
        <v>351443</v>
      </c>
      <c r="F61" s="2">
        <v>2835887</v>
      </c>
    </row>
    <row r="62" spans="1:6" ht="14.25">
      <c r="A62" t="s">
        <v>108</v>
      </c>
      <c r="B62" t="s">
        <v>109</v>
      </c>
      <c r="C62" s="2">
        <v>2095930</v>
      </c>
      <c r="D62" s="2">
        <v>1679384</v>
      </c>
      <c r="E62" s="2">
        <v>186391</v>
      </c>
      <c r="F62" s="2">
        <v>230155</v>
      </c>
    </row>
    <row r="63" spans="1:6" ht="14.25">
      <c r="A63" t="s">
        <v>110</v>
      </c>
      <c r="B63" t="s">
        <v>111</v>
      </c>
      <c r="C63" s="2">
        <v>4216875</v>
      </c>
      <c r="D63" s="2">
        <v>2466182</v>
      </c>
      <c r="E63" s="2">
        <v>166196</v>
      </c>
      <c r="F63" s="2">
        <v>1584497</v>
      </c>
    </row>
    <row r="64" spans="1:6" ht="14.25">
      <c r="A64" t="s">
        <v>112</v>
      </c>
      <c r="B64" t="s">
        <v>113</v>
      </c>
      <c r="C64" s="2">
        <v>714789</v>
      </c>
      <c r="D64" s="2">
        <v>534486</v>
      </c>
      <c r="E64" s="2">
        <v>12852</v>
      </c>
      <c r="F64" s="2">
        <v>167451</v>
      </c>
    </row>
    <row r="65" spans="1:6" ht="14.25">
      <c r="A65" t="s">
        <v>114</v>
      </c>
      <c r="B65" t="s">
        <v>115</v>
      </c>
      <c r="C65" s="2">
        <v>2439138</v>
      </c>
      <c r="D65" s="2">
        <v>1778288</v>
      </c>
      <c r="E65" s="2">
        <v>153069</v>
      </c>
      <c r="F65" s="2">
        <v>507781</v>
      </c>
    </row>
    <row r="66" spans="1:6" ht="14.25">
      <c r="A66" t="s">
        <v>116</v>
      </c>
      <c r="B66" t="s">
        <v>117</v>
      </c>
      <c r="C66" s="2">
        <v>312155</v>
      </c>
      <c r="D66" s="2">
        <v>124351</v>
      </c>
      <c r="E66" s="2">
        <v>76291</v>
      </c>
      <c r="F66" s="2">
        <v>111513</v>
      </c>
    </row>
    <row r="67" spans="1:6" ht="14.25">
      <c r="A67" t="s">
        <v>118</v>
      </c>
      <c r="B67" t="s">
        <v>119</v>
      </c>
      <c r="C67" s="2">
        <v>341291</v>
      </c>
      <c r="D67" s="2">
        <v>165420</v>
      </c>
      <c r="E67" s="2">
        <v>1360</v>
      </c>
      <c r="F67" s="2">
        <v>174511</v>
      </c>
    </row>
    <row r="68" spans="1:6" ht="14.25">
      <c r="A68" t="s">
        <v>120</v>
      </c>
      <c r="B68" t="s">
        <v>121</v>
      </c>
      <c r="C68" s="2">
        <v>667028</v>
      </c>
      <c r="D68" s="2">
        <v>523264</v>
      </c>
      <c r="E68" s="2">
        <v>25830</v>
      </c>
      <c r="F68" s="2">
        <v>117934</v>
      </c>
    </row>
    <row r="69" spans="1:6" ht="14.25">
      <c r="A69" t="s">
        <v>122</v>
      </c>
      <c r="B69" t="s">
        <v>123</v>
      </c>
      <c r="C69" s="2">
        <v>1337712</v>
      </c>
      <c r="D69" s="2">
        <v>1097984</v>
      </c>
      <c r="E69" s="2">
        <v>113274</v>
      </c>
      <c r="F69" s="2">
        <v>126454</v>
      </c>
    </row>
    <row r="70" spans="1:6" ht="14.25">
      <c r="A70" t="s">
        <v>124</v>
      </c>
      <c r="B70" t="s">
        <v>125</v>
      </c>
      <c r="C70" s="2">
        <v>1297788</v>
      </c>
      <c r="D70" s="2">
        <v>595511</v>
      </c>
      <c r="E70" s="2">
        <v>80284</v>
      </c>
      <c r="F70" s="2">
        <v>621993</v>
      </c>
    </row>
    <row r="71" spans="1:6" ht="14.25">
      <c r="A71" t="s">
        <v>126</v>
      </c>
      <c r="B71" t="s">
        <v>127</v>
      </c>
      <c r="C71" s="2">
        <v>1277590</v>
      </c>
      <c r="D71" s="2">
        <v>825277</v>
      </c>
      <c r="E71" s="2">
        <v>81362</v>
      </c>
      <c r="F71" s="2">
        <v>370951</v>
      </c>
    </row>
    <row r="72" spans="1:6" ht="14.25">
      <c r="A72" t="s">
        <v>128</v>
      </c>
      <c r="B72" t="s">
        <v>129</v>
      </c>
      <c r="C72" s="2">
        <v>11693382</v>
      </c>
      <c r="D72" s="2">
        <v>8759244</v>
      </c>
      <c r="E72" s="2">
        <v>528919</v>
      </c>
      <c r="F72" s="2">
        <v>2405219</v>
      </c>
    </row>
    <row r="73" spans="1:6" ht="14.25">
      <c r="A73" t="s">
        <v>130</v>
      </c>
      <c r="B73" t="s">
        <v>131</v>
      </c>
      <c r="C73" s="2">
        <v>2297622</v>
      </c>
      <c r="D73" s="2">
        <v>1251215</v>
      </c>
      <c r="E73" s="2">
        <v>110040</v>
      </c>
      <c r="F73" s="2">
        <v>936367</v>
      </c>
    </row>
    <row r="74" spans="1:6" ht="14.25">
      <c r="A74" t="s">
        <v>132</v>
      </c>
      <c r="B74" t="s">
        <v>133</v>
      </c>
      <c r="C74" s="2">
        <v>2505576</v>
      </c>
      <c r="D74" s="2">
        <v>1833092</v>
      </c>
      <c r="E74" s="2">
        <v>130138</v>
      </c>
      <c r="F74" s="2">
        <v>542346</v>
      </c>
    </row>
    <row r="75" spans="1:6" ht="14.25">
      <c r="A75" t="s">
        <v>134</v>
      </c>
      <c r="B75" t="s">
        <v>135</v>
      </c>
      <c r="C75" s="2">
        <v>366909</v>
      </c>
      <c r="D75" s="2">
        <v>117463</v>
      </c>
      <c r="E75" s="2">
        <v>20300</v>
      </c>
      <c r="F75" s="2">
        <v>229146</v>
      </c>
    </row>
    <row r="76" spans="1:6" ht="14.25">
      <c r="A76" t="s">
        <v>136</v>
      </c>
      <c r="B76" t="s">
        <v>137</v>
      </c>
      <c r="C76" s="2">
        <v>1545331</v>
      </c>
      <c r="D76" s="2">
        <v>954496</v>
      </c>
      <c r="E76" s="2">
        <v>65905</v>
      </c>
      <c r="F76" s="2">
        <v>524930</v>
      </c>
    </row>
    <row r="77" spans="1:6" ht="14.25">
      <c r="A77" t="s">
        <v>138</v>
      </c>
      <c r="B77" t="s">
        <v>139</v>
      </c>
      <c r="C77" s="2">
        <v>1162747</v>
      </c>
      <c r="D77" s="2">
        <v>723815</v>
      </c>
      <c r="E77" s="2">
        <v>84849</v>
      </c>
      <c r="F77" s="2">
        <v>354083</v>
      </c>
    </row>
    <row r="78" spans="1:6" ht="14.25">
      <c r="A78" t="s">
        <v>140</v>
      </c>
      <c r="B78" t="s">
        <v>141</v>
      </c>
      <c r="C78" s="2">
        <v>2246780</v>
      </c>
      <c r="D78" s="2">
        <v>891656</v>
      </c>
      <c r="E78" s="2">
        <v>17828</v>
      </c>
      <c r="F78" s="2">
        <v>1337296</v>
      </c>
    </row>
    <row r="79" spans="1:6" ht="14.25">
      <c r="A79" t="s">
        <v>142</v>
      </c>
      <c r="B79" t="s">
        <v>143</v>
      </c>
      <c r="C79" s="2">
        <v>249146</v>
      </c>
      <c r="D79" s="2">
        <v>78369</v>
      </c>
      <c r="E79" s="2">
        <v>17287</v>
      </c>
      <c r="F79" s="2">
        <v>153490</v>
      </c>
    </row>
    <row r="80" spans="1:6" ht="14.25">
      <c r="A80" t="s">
        <v>144</v>
      </c>
      <c r="B80" t="s">
        <v>145</v>
      </c>
      <c r="C80" s="2">
        <v>351954</v>
      </c>
      <c r="D80" s="2">
        <v>169182</v>
      </c>
      <c r="E80" s="2">
        <v>11843</v>
      </c>
      <c r="F80" s="2">
        <v>170929</v>
      </c>
    </row>
    <row r="81" spans="1:6" ht="14.25">
      <c r="A81" t="s">
        <v>146</v>
      </c>
      <c r="B81" t="s">
        <v>147</v>
      </c>
      <c r="C81" s="2">
        <v>406640</v>
      </c>
      <c r="D81" s="2">
        <v>112329</v>
      </c>
      <c r="E81" s="2">
        <v>70173</v>
      </c>
      <c r="F81" s="2">
        <v>224138</v>
      </c>
    </row>
    <row r="82" spans="1:6" ht="14.25">
      <c r="A82" t="s">
        <v>148</v>
      </c>
      <c r="B82" t="s">
        <v>149</v>
      </c>
      <c r="C82" s="2">
        <v>1221225</v>
      </c>
      <c r="D82" s="2">
        <v>641491</v>
      </c>
      <c r="E82" s="2">
        <v>77049</v>
      </c>
      <c r="F82" s="2">
        <v>502685</v>
      </c>
    </row>
    <row r="83" spans="1:6" ht="14.25">
      <c r="A83" t="s">
        <v>150</v>
      </c>
      <c r="B83" t="s">
        <v>151</v>
      </c>
      <c r="C83" s="2">
        <v>1273244</v>
      </c>
      <c r="D83" s="2">
        <v>867996</v>
      </c>
      <c r="E83" s="2">
        <v>77677</v>
      </c>
      <c r="F83" s="2">
        <v>327571</v>
      </c>
    </row>
    <row r="84" spans="1:6" ht="14.25">
      <c r="A84" t="s">
        <v>152</v>
      </c>
      <c r="B84" t="s">
        <v>153</v>
      </c>
      <c r="C84" s="2">
        <v>358427</v>
      </c>
      <c r="D84" s="2">
        <v>99198</v>
      </c>
      <c r="E84" s="2">
        <v>10445</v>
      </c>
      <c r="F84" s="2">
        <v>248784</v>
      </c>
    </row>
    <row r="85" spans="1:6" ht="14.25">
      <c r="A85" t="s">
        <v>154</v>
      </c>
      <c r="B85" t="s">
        <v>155</v>
      </c>
      <c r="C85" s="2">
        <v>7431508</v>
      </c>
      <c r="D85" s="2">
        <v>5224636</v>
      </c>
      <c r="E85" s="2">
        <v>234396</v>
      </c>
      <c r="F85" s="2">
        <v>1972476</v>
      </c>
    </row>
    <row r="86" spans="1:6" ht="14.25">
      <c r="A86" t="s">
        <v>156</v>
      </c>
      <c r="B86" t="s">
        <v>157</v>
      </c>
      <c r="C86" s="2">
        <v>2173104</v>
      </c>
      <c r="D86" s="2">
        <v>1382966</v>
      </c>
      <c r="E86" s="2">
        <v>137298</v>
      </c>
      <c r="F86" s="2">
        <v>652840</v>
      </c>
    </row>
    <row r="87" spans="1:6" ht="14.25">
      <c r="A87" t="s">
        <v>158</v>
      </c>
      <c r="B87" t="s">
        <v>159</v>
      </c>
      <c r="C87" s="2">
        <v>33520</v>
      </c>
      <c r="D87" s="2">
        <v>29607</v>
      </c>
      <c r="E87" s="2">
        <v>18796</v>
      </c>
      <c r="F87" s="2">
        <v>-14883</v>
      </c>
    </row>
    <row r="88" spans="1:6" ht="14.25">
      <c r="A88" t="s">
        <v>160</v>
      </c>
      <c r="B88" t="s">
        <v>161</v>
      </c>
      <c r="C88" s="2">
        <v>283900</v>
      </c>
      <c r="D88" s="2">
        <v>146491</v>
      </c>
      <c r="E88" s="2">
        <v>2038</v>
      </c>
      <c r="F88" s="2">
        <v>135371</v>
      </c>
    </row>
    <row r="89" spans="1:6" ht="14.25">
      <c r="A89" t="s">
        <v>162</v>
      </c>
      <c r="B89" t="s">
        <v>163</v>
      </c>
      <c r="C89" s="2">
        <v>2259129.5</v>
      </c>
      <c r="D89" s="2">
        <v>2041853</v>
      </c>
      <c r="E89" s="2">
        <v>112177</v>
      </c>
      <c r="F89" s="2">
        <v>105099.5</v>
      </c>
    </row>
    <row r="90" spans="1:6" ht="14.25">
      <c r="A90" t="s">
        <v>164</v>
      </c>
      <c r="B90" t="s">
        <v>165</v>
      </c>
      <c r="C90" s="2">
        <v>179927</v>
      </c>
      <c r="D90" s="2">
        <v>61292</v>
      </c>
      <c r="E90" s="2">
        <v>11364</v>
      </c>
      <c r="F90" s="2">
        <v>107271</v>
      </c>
    </row>
    <row r="91" spans="1:6" ht="14.25">
      <c r="A91" t="s">
        <v>166</v>
      </c>
      <c r="B91" t="s">
        <v>167</v>
      </c>
      <c r="C91" s="2">
        <v>895505</v>
      </c>
      <c r="D91" s="2">
        <v>569416</v>
      </c>
      <c r="E91" s="2">
        <v>19319</v>
      </c>
      <c r="F91" s="2">
        <v>306770</v>
      </c>
    </row>
    <row r="92" spans="1:6" ht="14.25">
      <c r="A92" t="s">
        <v>168</v>
      </c>
      <c r="B92" t="s">
        <v>169</v>
      </c>
      <c r="C92" s="2">
        <v>221754</v>
      </c>
      <c r="D92" s="2">
        <v>42792</v>
      </c>
      <c r="E92" s="2">
        <v>6493</v>
      </c>
      <c r="F92" s="2">
        <v>172469</v>
      </c>
    </row>
    <row r="93" spans="1:6" ht="14.25">
      <c r="A93" t="s">
        <v>170</v>
      </c>
      <c r="B93" t="s">
        <v>171</v>
      </c>
      <c r="C93" s="2">
        <v>5401350</v>
      </c>
      <c r="D93" s="2">
        <v>4094165</v>
      </c>
      <c r="E93" s="2">
        <v>156062</v>
      </c>
      <c r="F93" s="2">
        <v>1151123</v>
      </c>
    </row>
    <row r="94" spans="1:6" ht="14.25">
      <c r="A94" t="s">
        <v>172</v>
      </c>
      <c r="B94" t="s">
        <v>173</v>
      </c>
      <c r="C94" s="2">
        <v>1269995</v>
      </c>
      <c r="D94" s="2">
        <v>378708</v>
      </c>
      <c r="E94" s="2">
        <v>18460</v>
      </c>
      <c r="F94" s="2">
        <v>872827</v>
      </c>
    </row>
    <row r="95" spans="1:6" ht="14.25">
      <c r="A95" t="s">
        <v>174</v>
      </c>
      <c r="B95" t="s">
        <v>175</v>
      </c>
      <c r="C95" s="2">
        <v>2667513</v>
      </c>
      <c r="D95" s="2">
        <v>1547114</v>
      </c>
      <c r="E95" s="2">
        <v>37220</v>
      </c>
      <c r="F95" s="2">
        <v>1083179</v>
      </c>
    </row>
    <row r="96" spans="1:6" ht="14.25">
      <c r="A96" t="s">
        <v>176</v>
      </c>
      <c r="B96" t="s">
        <v>177</v>
      </c>
      <c r="C96" s="2">
        <v>3220005</v>
      </c>
      <c r="D96" s="2">
        <v>2468810</v>
      </c>
      <c r="E96" s="2">
        <v>110624</v>
      </c>
      <c r="F96" s="2">
        <v>640571</v>
      </c>
    </row>
    <row r="97" spans="1:6" ht="14.25">
      <c r="A97" t="s">
        <v>178</v>
      </c>
      <c r="B97" t="s">
        <v>179</v>
      </c>
      <c r="C97" s="2">
        <v>992295</v>
      </c>
      <c r="D97" s="2">
        <v>509181</v>
      </c>
      <c r="E97" s="2">
        <v>17832</v>
      </c>
      <c r="F97" s="2">
        <v>465282</v>
      </c>
    </row>
    <row r="98" spans="1:6" ht="14.25">
      <c r="A98" t="s">
        <v>180</v>
      </c>
      <c r="B98" t="s">
        <v>181</v>
      </c>
      <c r="C98" s="2">
        <v>3011970.5</v>
      </c>
      <c r="D98" s="2">
        <v>2773500</v>
      </c>
      <c r="E98" s="2">
        <v>138262</v>
      </c>
      <c r="F98" s="2">
        <v>100208.5</v>
      </c>
    </row>
    <row r="99" spans="1:6" ht="14.25">
      <c r="A99" t="s">
        <v>182</v>
      </c>
      <c r="B99" t="s">
        <v>183</v>
      </c>
      <c r="C99" s="2">
        <v>8898958</v>
      </c>
      <c r="D99" s="2">
        <v>7281675</v>
      </c>
      <c r="E99" s="2">
        <v>825539</v>
      </c>
      <c r="F99" s="2">
        <v>791744</v>
      </c>
    </row>
    <row r="100" spans="1:6" ht="14.25">
      <c r="A100" t="s">
        <v>184</v>
      </c>
      <c r="B100" t="s">
        <v>185</v>
      </c>
      <c r="C100" s="2">
        <v>524290</v>
      </c>
      <c r="D100" s="2">
        <v>63180</v>
      </c>
      <c r="E100" s="2">
        <v>51906</v>
      </c>
      <c r="F100" s="2">
        <v>409204</v>
      </c>
    </row>
    <row r="101" spans="1:6" ht="14.25">
      <c r="A101" t="s">
        <v>186</v>
      </c>
      <c r="B101" t="s">
        <v>187</v>
      </c>
      <c r="C101" s="2">
        <v>6360484</v>
      </c>
      <c r="D101" s="2">
        <v>4358207</v>
      </c>
      <c r="E101" s="2">
        <v>192239</v>
      </c>
      <c r="F101" s="2">
        <v>1810038</v>
      </c>
    </row>
    <row r="102" spans="1:6" ht="14.25">
      <c r="A102" t="s">
        <v>188</v>
      </c>
      <c r="B102" t="s">
        <v>189</v>
      </c>
      <c r="C102" s="2">
        <v>1959436</v>
      </c>
      <c r="D102" s="2">
        <v>1369903</v>
      </c>
      <c r="E102" s="2">
        <v>93822</v>
      </c>
      <c r="F102" s="2">
        <v>495711</v>
      </c>
    </row>
    <row r="103" spans="1:6" ht="14.25">
      <c r="A103" t="s">
        <v>190</v>
      </c>
      <c r="B103" t="s">
        <v>191</v>
      </c>
      <c r="C103" s="2">
        <v>2661461</v>
      </c>
      <c r="D103" s="2">
        <v>1750349</v>
      </c>
      <c r="E103" s="2">
        <v>-84225</v>
      </c>
      <c r="F103" s="2">
        <v>995337</v>
      </c>
    </row>
    <row r="104" spans="1:6" ht="14.25">
      <c r="A104" t="s">
        <v>192</v>
      </c>
      <c r="B104" t="s">
        <v>193</v>
      </c>
      <c r="C104" s="2">
        <v>1817660</v>
      </c>
      <c r="D104" s="2">
        <v>1527581</v>
      </c>
      <c r="E104" s="2">
        <v>4363</v>
      </c>
      <c r="F104" s="2">
        <v>285716</v>
      </c>
    </row>
    <row r="105" spans="1:6" ht="14.25">
      <c r="A105" t="s">
        <v>194</v>
      </c>
      <c r="B105" t="s">
        <v>195</v>
      </c>
      <c r="C105" s="2">
        <v>1090809</v>
      </c>
      <c r="D105" s="2">
        <v>719165</v>
      </c>
      <c r="E105" s="2">
        <v>161483</v>
      </c>
      <c r="F105" s="2">
        <v>210161</v>
      </c>
    </row>
    <row r="106" spans="1:6" ht="14.25">
      <c r="A106" t="s">
        <v>196</v>
      </c>
      <c r="B106" t="s">
        <v>197</v>
      </c>
      <c r="C106" s="2">
        <v>2690569</v>
      </c>
      <c r="D106" s="2">
        <v>2379524</v>
      </c>
      <c r="E106" s="2">
        <v>62570</v>
      </c>
      <c r="F106" s="2">
        <v>248475</v>
      </c>
    </row>
    <row r="107" spans="1:6" ht="14.25">
      <c r="A107" t="s">
        <v>198</v>
      </c>
      <c r="B107" t="s">
        <v>199</v>
      </c>
      <c r="C107" s="2">
        <v>1506468</v>
      </c>
      <c r="D107" s="2">
        <v>1190973</v>
      </c>
      <c r="E107" s="2">
        <v>12725</v>
      </c>
      <c r="F107" s="2">
        <v>302770</v>
      </c>
    </row>
    <row r="108" spans="1:6" ht="14.25">
      <c r="A108" t="s">
        <v>200</v>
      </c>
      <c r="B108" t="s">
        <v>201</v>
      </c>
      <c r="C108" s="2">
        <v>5049696</v>
      </c>
      <c r="D108" s="2">
        <v>4796872</v>
      </c>
      <c r="E108" s="2">
        <v>50888</v>
      </c>
      <c r="F108" s="2">
        <v>201936</v>
      </c>
    </row>
    <row r="109" spans="1:6" ht="14.25">
      <c r="A109" t="s">
        <v>202</v>
      </c>
      <c r="B109" t="s">
        <v>203</v>
      </c>
      <c r="C109" s="2">
        <v>301604</v>
      </c>
      <c r="D109" s="2">
        <v>98018</v>
      </c>
      <c r="E109" s="2">
        <v>36420</v>
      </c>
      <c r="F109" s="2">
        <v>167166</v>
      </c>
    </row>
    <row r="110" spans="1:6" ht="14.25">
      <c r="A110" t="s">
        <v>204</v>
      </c>
      <c r="B110" t="s">
        <v>205</v>
      </c>
      <c r="C110" s="2">
        <v>505256</v>
      </c>
      <c r="D110" s="2">
        <v>220214</v>
      </c>
      <c r="E110" s="2">
        <v>65440</v>
      </c>
      <c r="F110" s="2">
        <v>219602</v>
      </c>
    </row>
    <row r="111" spans="1:6" ht="14.25">
      <c r="A111" t="s">
        <v>206</v>
      </c>
      <c r="B111" t="s">
        <v>207</v>
      </c>
      <c r="C111" s="2">
        <v>1022715</v>
      </c>
      <c r="D111" s="2">
        <v>797884</v>
      </c>
      <c r="E111" s="2">
        <v>40449</v>
      </c>
      <c r="F111" s="2">
        <v>184382</v>
      </c>
    </row>
    <row r="112" spans="1:6" ht="14.25">
      <c r="A112" t="s">
        <v>208</v>
      </c>
      <c r="B112" t="s">
        <v>209</v>
      </c>
      <c r="C112" s="2">
        <v>3522310</v>
      </c>
      <c r="D112" s="2">
        <v>3116582</v>
      </c>
      <c r="E112" s="2">
        <v>109257</v>
      </c>
      <c r="F112" s="2">
        <v>296471</v>
      </c>
    </row>
    <row r="113" spans="1:6" ht="14.25">
      <c r="A113" t="s">
        <v>210</v>
      </c>
      <c r="B113" t="s">
        <v>211</v>
      </c>
      <c r="C113" s="2">
        <v>2782101</v>
      </c>
      <c r="D113" s="2">
        <v>2491745</v>
      </c>
      <c r="E113" s="2">
        <v>32612</v>
      </c>
      <c r="F113" s="2">
        <v>257744</v>
      </c>
    </row>
    <row r="114" spans="1:6" ht="14.25">
      <c r="A114" t="s">
        <v>212</v>
      </c>
      <c r="B114" t="s">
        <v>213</v>
      </c>
      <c r="C114" s="2">
        <v>2243797</v>
      </c>
      <c r="D114" s="2">
        <v>1972581</v>
      </c>
      <c r="E114" s="2">
        <v>132897</v>
      </c>
      <c r="F114" s="2">
        <v>138319</v>
      </c>
    </row>
    <row r="115" spans="1:6" ht="14.25">
      <c r="A115" t="s">
        <v>214</v>
      </c>
      <c r="B115" t="s">
        <v>215</v>
      </c>
      <c r="C115" s="2">
        <v>1712281</v>
      </c>
      <c r="D115" s="2">
        <v>1400813</v>
      </c>
      <c r="E115" s="2">
        <v>152263</v>
      </c>
      <c r="F115" s="2">
        <v>159205</v>
      </c>
    </row>
    <row r="116" spans="1:6" ht="14.25">
      <c r="A116" t="s">
        <v>216</v>
      </c>
      <c r="B116" t="s">
        <v>217</v>
      </c>
      <c r="C116" s="2">
        <v>1471141</v>
      </c>
      <c r="D116" s="2">
        <v>1240805</v>
      </c>
      <c r="E116" s="2">
        <v>85765</v>
      </c>
      <c r="F116" s="2">
        <v>144571</v>
      </c>
    </row>
    <row r="117" spans="1:6" ht="14.25">
      <c r="A117" t="s">
        <v>218</v>
      </c>
      <c r="B117" t="s">
        <v>219</v>
      </c>
      <c r="C117" s="2">
        <v>1230003</v>
      </c>
      <c r="D117" s="2">
        <v>892723</v>
      </c>
      <c r="E117" s="2">
        <v>114789</v>
      </c>
      <c r="F117" s="2">
        <v>222491</v>
      </c>
    </row>
    <row r="118" spans="1:6" ht="14.25">
      <c r="A118" t="s">
        <v>220</v>
      </c>
      <c r="B118" t="s">
        <v>221</v>
      </c>
      <c r="C118" s="2">
        <v>1592182</v>
      </c>
      <c r="D118" s="2">
        <v>1275121</v>
      </c>
      <c r="E118" s="2">
        <v>151768</v>
      </c>
      <c r="F118" s="2">
        <v>165293</v>
      </c>
    </row>
    <row r="119" spans="1:6" ht="14.25">
      <c r="A119" t="s">
        <v>222</v>
      </c>
      <c r="B119" t="s">
        <v>223</v>
      </c>
      <c r="C119" s="2">
        <v>999455</v>
      </c>
      <c r="D119" s="2">
        <v>720600</v>
      </c>
      <c r="E119" s="2">
        <v>124768</v>
      </c>
      <c r="F119" s="2">
        <v>154087</v>
      </c>
    </row>
    <row r="120" spans="1:6" ht="14.25">
      <c r="A120" t="s">
        <v>224</v>
      </c>
      <c r="B120" t="s">
        <v>225</v>
      </c>
      <c r="C120" s="2">
        <v>695339</v>
      </c>
      <c r="D120" s="2">
        <v>453142</v>
      </c>
      <c r="E120" s="2">
        <v>13832</v>
      </c>
      <c r="F120" s="2">
        <v>228365</v>
      </c>
    </row>
    <row r="121" spans="1:6" ht="14.25">
      <c r="A121" t="s">
        <v>226</v>
      </c>
      <c r="B121" t="s">
        <v>227</v>
      </c>
      <c r="C121" s="2">
        <v>700852</v>
      </c>
      <c r="D121" s="2">
        <v>205770</v>
      </c>
      <c r="E121" s="2">
        <v>25786</v>
      </c>
      <c r="F121" s="2">
        <v>469296</v>
      </c>
    </row>
    <row r="122" spans="1:6" ht="14.25">
      <c r="A122" t="s">
        <v>228</v>
      </c>
      <c r="B122" t="s">
        <v>229</v>
      </c>
      <c r="C122" s="2">
        <v>499987</v>
      </c>
      <c r="D122" s="2">
        <v>120155</v>
      </c>
      <c r="E122" s="2">
        <v>-13753</v>
      </c>
      <c r="F122" s="2">
        <v>393585</v>
      </c>
    </row>
    <row r="123" spans="1:6" ht="14.25">
      <c r="A123" t="s">
        <v>230</v>
      </c>
      <c r="B123" t="s">
        <v>231</v>
      </c>
      <c r="C123" s="2">
        <v>1127372</v>
      </c>
      <c r="D123" s="2">
        <v>682592</v>
      </c>
      <c r="E123" s="2">
        <v>88584</v>
      </c>
      <c r="F123" s="2">
        <v>356196</v>
      </c>
    </row>
    <row r="124" spans="1:6" ht="14.25">
      <c r="A124" t="s">
        <v>232</v>
      </c>
      <c r="B124" t="s">
        <v>233</v>
      </c>
      <c r="C124" s="2">
        <v>1205947</v>
      </c>
      <c r="D124" s="2">
        <v>853577</v>
      </c>
      <c r="E124" s="2">
        <v>38850</v>
      </c>
      <c r="F124" s="2">
        <v>313520</v>
      </c>
    </row>
    <row r="125" spans="1:6" ht="14.25">
      <c r="A125" t="s">
        <v>234</v>
      </c>
      <c r="B125" t="s">
        <v>235</v>
      </c>
      <c r="C125" s="2">
        <v>3698525.5</v>
      </c>
      <c r="D125" s="2">
        <v>3300418</v>
      </c>
      <c r="E125" s="2">
        <v>219864</v>
      </c>
      <c r="F125" s="2">
        <v>178243.5</v>
      </c>
    </row>
    <row r="126" spans="1:6" ht="14.25">
      <c r="A126" t="s">
        <v>236</v>
      </c>
      <c r="B126" t="s">
        <v>237</v>
      </c>
      <c r="C126" s="2">
        <v>19060680</v>
      </c>
      <c r="D126" s="2">
        <v>10421268</v>
      </c>
      <c r="E126" s="2">
        <v>29683</v>
      </c>
      <c r="F126" s="2">
        <v>8609729</v>
      </c>
    </row>
    <row r="127" spans="1:6" ht="14.25">
      <c r="A127" t="s">
        <v>238</v>
      </c>
      <c r="B127" t="s">
        <v>239</v>
      </c>
      <c r="C127" s="2">
        <v>11256521</v>
      </c>
      <c r="D127" s="2">
        <v>7233798</v>
      </c>
      <c r="E127" s="2">
        <v>223826</v>
      </c>
      <c r="F127" s="2">
        <v>3798897</v>
      </c>
    </row>
    <row r="128" spans="1:6" ht="14.25">
      <c r="A128" t="s">
        <v>240</v>
      </c>
      <c r="B128" t="s">
        <v>241</v>
      </c>
      <c r="C128" s="2">
        <v>3807927</v>
      </c>
      <c r="D128" s="2">
        <v>2714829</v>
      </c>
      <c r="E128" s="2">
        <v>75641</v>
      </c>
      <c r="F128" s="2">
        <v>1017457</v>
      </c>
    </row>
    <row r="129" spans="1:6" ht="14.25">
      <c r="A129" t="s">
        <v>242</v>
      </c>
      <c r="B129" t="s">
        <v>243</v>
      </c>
      <c r="C129" s="2">
        <v>11020649</v>
      </c>
      <c r="D129" s="2">
        <v>7941155</v>
      </c>
      <c r="E129" s="2">
        <v>238549</v>
      </c>
      <c r="F129" s="2">
        <v>2840945</v>
      </c>
    </row>
    <row r="130" spans="1:6" ht="14.25">
      <c r="A130" t="s">
        <v>244</v>
      </c>
      <c r="B130" t="s">
        <v>245</v>
      </c>
      <c r="C130" s="2">
        <v>3825769.9999999995</v>
      </c>
      <c r="D130" s="2">
        <v>3457972</v>
      </c>
      <c r="E130" s="2">
        <v>144397</v>
      </c>
      <c r="F130" s="2">
        <v>223400.99999999953</v>
      </c>
    </row>
    <row r="131" spans="1:6" ht="14.25">
      <c r="A131" t="s">
        <v>246</v>
      </c>
      <c r="B131" t="s">
        <v>247</v>
      </c>
      <c r="C131" s="2">
        <v>2820027</v>
      </c>
      <c r="D131" s="2">
        <v>2165265</v>
      </c>
      <c r="E131" s="2">
        <v>211837</v>
      </c>
      <c r="F131" s="2">
        <v>442925</v>
      </c>
    </row>
    <row r="132" spans="1:6" ht="14.25">
      <c r="A132" t="s">
        <v>248</v>
      </c>
      <c r="B132" t="s">
        <v>249</v>
      </c>
      <c r="C132" s="2">
        <v>3843499</v>
      </c>
      <c r="D132" s="2">
        <v>3227829</v>
      </c>
      <c r="E132" s="2">
        <v>124481</v>
      </c>
      <c r="F132" s="2">
        <v>491189</v>
      </c>
    </row>
    <row r="133" spans="1:6" ht="14.25">
      <c r="A133" t="s">
        <v>250</v>
      </c>
      <c r="B133" t="s">
        <v>251</v>
      </c>
      <c r="C133" s="2">
        <v>5126943</v>
      </c>
      <c r="D133" s="2">
        <v>4199445</v>
      </c>
      <c r="E133" s="2">
        <v>194764</v>
      </c>
      <c r="F133" s="2">
        <v>732734</v>
      </c>
    </row>
    <row r="134" spans="1:6" ht="14.25">
      <c r="A134" t="s">
        <v>252</v>
      </c>
      <c r="B134" t="s">
        <v>253</v>
      </c>
      <c r="C134" s="2">
        <v>7749452</v>
      </c>
      <c r="D134" s="2">
        <v>5922359</v>
      </c>
      <c r="E134" s="2">
        <v>282661</v>
      </c>
      <c r="F134" s="2">
        <v>1544432</v>
      </c>
    </row>
    <row r="135" spans="1:6" ht="14.25">
      <c r="A135" t="s">
        <v>254</v>
      </c>
      <c r="B135" t="s">
        <v>255</v>
      </c>
      <c r="C135" s="2">
        <v>3391520</v>
      </c>
      <c r="D135" s="2">
        <v>2916757</v>
      </c>
      <c r="E135" s="2">
        <v>229540</v>
      </c>
      <c r="F135" s="2">
        <v>245223</v>
      </c>
    </row>
    <row r="136" spans="1:6" ht="14.25">
      <c r="A136" t="s">
        <v>256</v>
      </c>
      <c r="B136" t="s">
        <v>257</v>
      </c>
      <c r="C136" s="2">
        <v>4286488</v>
      </c>
      <c r="D136" s="2">
        <v>3530905</v>
      </c>
      <c r="E136" s="2">
        <v>222746</v>
      </c>
      <c r="F136" s="2">
        <v>532837</v>
      </c>
    </row>
    <row r="137" spans="1:6" ht="14.25">
      <c r="A137" t="s">
        <v>258</v>
      </c>
      <c r="B137" t="s">
        <v>259</v>
      </c>
      <c r="C137" s="2">
        <v>3820891</v>
      </c>
      <c r="D137" s="2">
        <v>2008102</v>
      </c>
      <c r="E137" s="2">
        <v>210823</v>
      </c>
      <c r="F137" s="2">
        <v>1601966</v>
      </c>
    </row>
    <row r="138" spans="1:6" ht="14.25">
      <c r="A138" t="s">
        <v>260</v>
      </c>
      <c r="B138" t="s">
        <v>261</v>
      </c>
      <c r="C138" s="2">
        <v>386196</v>
      </c>
      <c r="D138" s="2">
        <v>100605</v>
      </c>
      <c r="E138" s="2">
        <v>69037</v>
      </c>
      <c r="F138" s="2">
        <v>216554</v>
      </c>
    </row>
    <row r="139" spans="1:6" ht="14.25">
      <c r="A139" t="s">
        <v>262</v>
      </c>
      <c r="B139" t="s">
        <v>263</v>
      </c>
      <c r="C139" s="2">
        <v>10063151.999999996</v>
      </c>
      <c r="D139" s="2">
        <v>7963323</v>
      </c>
      <c r="E139" s="2">
        <v>339839</v>
      </c>
      <c r="F139" s="2">
        <v>1759989.9999999963</v>
      </c>
    </row>
    <row r="140" spans="1:6" ht="14.25">
      <c r="A140" t="s">
        <v>264</v>
      </c>
      <c r="B140" t="s">
        <v>265</v>
      </c>
      <c r="C140" s="2">
        <v>3045627</v>
      </c>
      <c r="D140" s="2">
        <v>2650598</v>
      </c>
      <c r="E140" s="2">
        <v>228068</v>
      </c>
      <c r="F140" s="2">
        <v>166961</v>
      </c>
    </row>
    <row r="141" spans="1:6" ht="14.25">
      <c r="A141" t="s">
        <v>266</v>
      </c>
      <c r="B141" t="s">
        <v>267</v>
      </c>
      <c r="C141" s="2">
        <v>6059692</v>
      </c>
      <c r="D141" s="2">
        <v>5142988</v>
      </c>
      <c r="E141" s="2">
        <v>287432</v>
      </c>
      <c r="F141" s="2">
        <v>629272</v>
      </c>
    </row>
    <row r="142" spans="1:6" ht="14.25">
      <c r="A142" t="s">
        <v>268</v>
      </c>
      <c r="B142" t="s">
        <v>269</v>
      </c>
      <c r="C142" s="2">
        <v>7408785</v>
      </c>
      <c r="D142" s="2">
        <v>6167282</v>
      </c>
      <c r="E142" s="2">
        <v>486053</v>
      </c>
      <c r="F142" s="2">
        <v>755450</v>
      </c>
    </row>
    <row r="143" spans="1:6" ht="14.25">
      <c r="A143" t="s">
        <v>270</v>
      </c>
      <c r="B143" t="s">
        <v>271</v>
      </c>
      <c r="C143" s="2">
        <v>10316114</v>
      </c>
      <c r="D143" s="2">
        <v>9231106</v>
      </c>
      <c r="E143" s="2">
        <v>463650</v>
      </c>
      <c r="F143" s="2">
        <v>621358</v>
      </c>
    </row>
    <row r="144" spans="1:6" ht="14.25">
      <c r="A144" t="s">
        <v>272</v>
      </c>
      <c r="B144" t="s">
        <v>273</v>
      </c>
      <c r="C144" s="2">
        <v>4255726</v>
      </c>
      <c r="D144" s="2">
        <v>4032162</v>
      </c>
      <c r="E144" s="2">
        <v>118258</v>
      </c>
      <c r="F144" s="2">
        <v>105306</v>
      </c>
    </row>
    <row r="145" spans="1:6" ht="14.25">
      <c r="A145" t="s">
        <v>274</v>
      </c>
      <c r="B145" t="s">
        <v>275</v>
      </c>
      <c r="C145" s="2">
        <v>3340423</v>
      </c>
      <c r="D145" s="2">
        <v>2705739</v>
      </c>
      <c r="E145" s="2">
        <v>4200</v>
      </c>
      <c r="F145" s="2">
        <v>630484</v>
      </c>
    </row>
    <row r="146" spans="1:6" ht="14.25">
      <c r="A146" t="s">
        <v>276</v>
      </c>
      <c r="B146" t="s">
        <v>277</v>
      </c>
      <c r="C146" s="2">
        <v>1681060</v>
      </c>
      <c r="D146" s="2">
        <v>1601982</v>
      </c>
      <c r="E146" s="2">
        <v>350</v>
      </c>
      <c r="F146" s="2">
        <v>78728</v>
      </c>
    </row>
    <row r="147" spans="1:6" ht="14.25">
      <c r="A147" t="s">
        <v>278</v>
      </c>
      <c r="B147" t="s">
        <v>279</v>
      </c>
      <c r="C147" s="2">
        <v>3113742</v>
      </c>
      <c r="D147" s="2">
        <v>2633388</v>
      </c>
      <c r="E147" s="2">
        <v>160051</v>
      </c>
      <c r="F147" s="2">
        <v>320303</v>
      </c>
    </row>
    <row r="148" spans="1:6" ht="14.25">
      <c r="A148" t="s">
        <v>280</v>
      </c>
      <c r="B148" t="s">
        <v>281</v>
      </c>
      <c r="C148" s="2">
        <v>3498655</v>
      </c>
      <c r="D148" s="2">
        <v>3209885</v>
      </c>
      <c r="E148" s="2">
        <v>226670</v>
      </c>
      <c r="F148" s="2">
        <v>62100</v>
      </c>
    </row>
    <row r="149" spans="1:6" ht="14.25">
      <c r="A149" t="s">
        <v>282</v>
      </c>
      <c r="B149" t="s">
        <v>283</v>
      </c>
      <c r="C149" s="2">
        <v>3492363</v>
      </c>
      <c r="D149" s="2">
        <v>3127656</v>
      </c>
      <c r="E149" s="2">
        <v>246819</v>
      </c>
      <c r="F149" s="2">
        <v>117888</v>
      </c>
    </row>
    <row r="150" spans="1:6" ht="14.25">
      <c r="A150" t="s">
        <v>284</v>
      </c>
      <c r="B150" t="s">
        <v>285</v>
      </c>
      <c r="C150" s="2">
        <v>2723545</v>
      </c>
      <c r="D150" s="2">
        <v>2494007</v>
      </c>
      <c r="E150" s="2">
        <v>33936</v>
      </c>
      <c r="F150" s="2">
        <v>195601.99999999977</v>
      </c>
    </row>
    <row r="151" spans="1:6" ht="14.25">
      <c r="A151" t="s">
        <v>286</v>
      </c>
      <c r="B151" t="s">
        <v>287</v>
      </c>
      <c r="C151" s="2">
        <v>561437</v>
      </c>
      <c r="D151" s="2">
        <v>455979</v>
      </c>
      <c r="E151" s="2">
        <v>48489</v>
      </c>
      <c r="F151" s="2">
        <v>56969</v>
      </c>
    </row>
    <row r="152" spans="1:6" ht="14.25">
      <c r="A152" t="s">
        <v>288</v>
      </c>
      <c r="B152" t="s">
        <v>289</v>
      </c>
      <c r="C152" s="2">
        <v>3536669</v>
      </c>
      <c r="D152" s="2">
        <v>3198500</v>
      </c>
      <c r="E152" s="2">
        <v>173489</v>
      </c>
      <c r="F152" s="2">
        <v>164680</v>
      </c>
    </row>
    <row r="153" spans="1:6" ht="14.25">
      <c r="A153" t="s">
        <v>290</v>
      </c>
      <c r="B153" t="s">
        <v>291</v>
      </c>
      <c r="C153" s="2">
        <v>369054.5</v>
      </c>
      <c r="D153" s="2">
        <v>107831</v>
      </c>
      <c r="E153" s="2">
        <v>8893</v>
      </c>
      <c r="F153" s="2">
        <v>252330.5</v>
      </c>
    </row>
    <row r="154" spans="1:6" ht="14.25">
      <c r="A154" t="s">
        <v>292</v>
      </c>
      <c r="B154" t="s">
        <v>293</v>
      </c>
      <c r="C154" s="2">
        <v>128455</v>
      </c>
      <c r="D154" s="2">
        <v>46458</v>
      </c>
      <c r="E154" s="2">
        <v>8986</v>
      </c>
      <c r="F154" s="2">
        <v>73011</v>
      </c>
    </row>
    <row r="155" spans="1:6" ht="14.25">
      <c r="A155" t="s">
        <v>294</v>
      </c>
      <c r="B155" t="s">
        <v>295</v>
      </c>
      <c r="C155" s="2">
        <v>2923339</v>
      </c>
      <c r="D155" s="2">
        <v>2509877</v>
      </c>
      <c r="E155" s="2">
        <v>156490</v>
      </c>
      <c r="F155" s="2">
        <v>256972</v>
      </c>
    </row>
    <row r="156" spans="1:6" ht="14.25">
      <c r="A156" t="s">
        <v>296</v>
      </c>
      <c r="B156" t="s">
        <v>297</v>
      </c>
      <c r="C156" s="2">
        <v>4768566</v>
      </c>
      <c r="D156" s="2">
        <v>4379347</v>
      </c>
      <c r="E156" s="2">
        <v>116521</v>
      </c>
      <c r="F156" s="2">
        <v>272698</v>
      </c>
    </row>
    <row r="157" spans="1:6" ht="14.25">
      <c r="A157" t="s">
        <v>298</v>
      </c>
      <c r="B157" t="s">
        <v>299</v>
      </c>
      <c r="C157" s="2">
        <v>950067</v>
      </c>
      <c r="D157" s="2">
        <v>710161</v>
      </c>
      <c r="E157" s="2">
        <v>143271</v>
      </c>
      <c r="F157" s="2">
        <v>96635</v>
      </c>
    </row>
    <row r="158" spans="1:6" ht="14.25">
      <c r="A158" t="s">
        <v>300</v>
      </c>
      <c r="B158" t="s">
        <v>301</v>
      </c>
      <c r="C158" s="2">
        <v>987118</v>
      </c>
      <c r="D158" s="2">
        <v>796966</v>
      </c>
      <c r="E158" s="2">
        <v>132732</v>
      </c>
      <c r="F158" s="2">
        <v>57420</v>
      </c>
    </row>
    <row r="159" spans="1:6" ht="14.25">
      <c r="A159" t="s">
        <v>302</v>
      </c>
      <c r="B159" t="s">
        <v>303</v>
      </c>
      <c r="C159" s="2">
        <v>247981</v>
      </c>
      <c r="D159" s="2">
        <v>183744</v>
      </c>
      <c r="E159" s="2">
        <v>19807</v>
      </c>
      <c r="F159" s="2">
        <v>44430</v>
      </c>
    </row>
    <row r="160" spans="1:6" ht="14.25">
      <c r="A160" t="s">
        <v>304</v>
      </c>
      <c r="B160" t="s">
        <v>305</v>
      </c>
      <c r="C160" s="2">
        <v>149202</v>
      </c>
      <c r="D160" s="2">
        <v>65316</v>
      </c>
      <c r="E160" s="2">
        <v>10724</v>
      </c>
      <c r="F160" s="2">
        <v>73162</v>
      </c>
    </row>
    <row r="161" spans="1:6" ht="14.25">
      <c r="A161" t="s">
        <v>306</v>
      </c>
      <c r="B161" t="s">
        <v>307</v>
      </c>
      <c r="C161" s="2">
        <v>491813</v>
      </c>
      <c r="D161" s="2">
        <v>209702</v>
      </c>
      <c r="E161" s="2">
        <v>12825</v>
      </c>
      <c r="F161" s="2">
        <v>269286</v>
      </c>
    </row>
    <row r="162" spans="1:6" ht="14.25">
      <c r="A162" t="s">
        <v>308</v>
      </c>
      <c r="B162" t="s">
        <v>309</v>
      </c>
      <c r="C162" s="2">
        <v>155339</v>
      </c>
      <c r="D162" s="2">
        <v>63128</v>
      </c>
      <c r="E162" s="2">
        <v>6735</v>
      </c>
      <c r="F162" s="2">
        <v>85476</v>
      </c>
    </row>
    <row r="163" spans="1:6" ht="14.25">
      <c r="A163" t="s">
        <v>310</v>
      </c>
      <c r="B163" t="s">
        <v>311</v>
      </c>
      <c r="C163" s="2">
        <v>178677</v>
      </c>
      <c r="D163" s="2">
        <v>93589</v>
      </c>
      <c r="E163" s="2">
        <v>26057</v>
      </c>
      <c r="F163" s="2">
        <v>59031</v>
      </c>
    </row>
    <row r="164" spans="1:6" ht="14.25">
      <c r="A164" t="s">
        <v>312</v>
      </c>
      <c r="B164" t="s">
        <v>313</v>
      </c>
      <c r="C164" s="2">
        <v>242045</v>
      </c>
      <c r="D164" s="2">
        <v>148840</v>
      </c>
      <c r="E164" s="2">
        <v>28533</v>
      </c>
      <c r="F164" s="2">
        <v>64672</v>
      </c>
    </row>
    <row r="165" spans="1:6" ht="14.25">
      <c r="A165" t="s">
        <v>314</v>
      </c>
      <c r="B165" t="s">
        <v>315</v>
      </c>
      <c r="C165" s="2">
        <v>356038</v>
      </c>
      <c r="D165" s="2">
        <v>252109</v>
      </c>
      <c r="E165" s="2">
        <v>34662</v>
      </c>
      <c r="F165" s="2">
        <v>69267</v>
      </c>
    </row>
    <row r="166" spans="1:6" ht="14.25">
      <c r="A166" t="s">
        <v>316</v>
      </c>
      <c r="B166" t="s">
        <v>317</v>
      </c>
      <c r="C166" s="2">
        <v>1371976</v>
      </c>
      <c r="D166" s="2">
        <v>1103652</v>
      </c>
      <c r="E166" s="2">
        <v>142637</v>
      </c>
      <c r="F166" s="2">
        <v>125687</v>
      </c>
    </row>
    <row r="167" spans="1:6" ht="14.25">
      <c r="A167" t="s">
        <v>318</v>
      </c>
      <c r="B167" t="s">
        <v>319</v>
      </c>
      <c r="C167" s="2">
        <v>2840758</v>
      </c>
      <c r="D167" s="2">
        <v>2188876</v>
      </c>
      <c r="E167" s="2">
        <v>427194</v>
      </c>
      <c r="F167" s="2">
        <v>224688</v>
      </c>
    </row>
    <row r="168" spans="1:6" ht="14.25">
      <c r="A168" t="s">
        <v>320</v>
      </c>
      <c r="B168" t="s">
        <v>321</v>
      </c>
      <c r="C168" s="2">
        <v>305062</v>
      </c>
      <c r="D168" s="2">
        <v>206329</v>
      </c>
      <c r="E168" s="2">
        <v>53329</v>
      </c>
      <c r="F168" s="2">
        <v>45404</v>
      </c>
    </row>
    <row r="169" spans="1:6" ht="14.25">
      <c r="A169" t="s">
        <v>322</v>
      </c>
      <c r="B169" t="s">
        <v>323</v>
      </c>
      <c r="C169" s="2">
        <v>362533</v>
      </c>
      <c r="D169" s="2">
        <v>270349</v>
      </c>
      <c r="E169" s="2">
        <v>-6298</v>
      </c>
      <c r="F169" s="2">
        <v>98482</v>
      </c>
    </row>
    <row r="170" spans="1:6" ht="14.25">
      <c r="A170" t="s">
        <v>324</v>
      </c>
      <c r="B170" t="s">
        <v>325</v>
      </c>
      <c r="C170" s="2">
        <v>581592</v>
      </c>
      <c r="D170" s="2">
        <v>283910</v>
      </c>
      <c r="E170" s="2">
        <v>-29139</v>
      </c>
      <c r="F170" s="2">
        <v>326821</v>
      </c>
    </row>
    <row r="171" spans="1:6" ht="14.25">
      <c r="A171" t="s">
        <v>326</v>
      </c>
      <c r="B171" t="s">
        <v>327</v>
      </c>
      <c r="C171" s="2">
        <v>687603</v>
      </c>
      <c r="D171" s="2">
        <v>476566</v>
      </c>
      <c r="E171" s="2">
        <v>81467</v>
      </c>
      <c r="F171" s="2">
        <v>129570</v>
      </c>
    </row>
    <row r="172" spans="1:6" ht="14.25">
      <c r="A172" t="s">
        <v>328</v>
      </c>
      <c r="B172" t="s">
        <v>329</v>
      </c>
      <c r="C172" s="2">
        <v>733079</v>
      </c>
      <c r="D172" s="2">
        <v>331912</v>
      </c>
      <c r="E172" s="2">
        <v>30238</v>
      </c>
      <c r="F172" s="2">
        <v>370929</v>
      </c>
    </row>
    <row r="173" spans="1:6" ht="14.25">
      <c r="A173" t="s">
        <v>330</v>
      </c>
      <c r="B173" t="s">
        <v>331</v>
      </c>
      <c r="C173" s="2">
        <v>267870</v>
      </c>
      <c r="D173" s="2">
        <v>77820</v>
      </c>
      <c r="E173" s="2">
        <v>27027</v>
      </c>
      <c r="F173" s="2">
        <v>163023</v>
      </c>
    </row>
    <row r="174" spans="1:6" ht="14.25">
      <c r="A174" t="s">
        <v>332</v>
      </c>
      <c r="B174" t="s">
        <v>333</v>
      </c>
      <c r="C174" s="2">
        <v>34175727</v>
      </c>
      <c r="D174" s="2">
        <v>19676394</v>
      </c>
      <c r="E174" s="2">
        <v>116953</v>
      </c>
      <c r="F174" s="2">
        <v>14382380</v>
      </c>
    </row>
    <row r="175" spans="1:6" ht="14.25">
      <c r="A175" t="s">
        <v>334</v>
      </c>
      <c r="B175" t="s">
        <v>335</v>
      </c>
      <c r="C175" s="2">
        <v>4925430</v>
      </c>
      <c r="D175" s="2">
        <v>4471278</v>
      </c>
      <c r="E175" s="2">
        <v>80387</v>
      </c>
      <c r="F175" s="2">
        <v>373765</v>
      </c>
    </row>
    <row r="176" spans="1:6" ht="14.25">
      <c r="A176" t="s">
        <v>336</v>
      </c>
      <c r="B176" t="s">
        <v>337</v>
      </c>
      <c r="C176" s="2">
        <v>5380941</v>
      </c>
      <c r="D176" s="2">
        <v>4624306</v>
      </c>
      <c r="E176" s="2">
        <v>301501</v>
      </c>
      <c r="F176" s="2">
        <v>455134</v>
      </c>
    </row>
    <row r="177" spans="1:6" ht="14.25">
      <c r="A177" t="s">
        <v>338</v>
      </c>
      <c r="B177" t="s">
        <v>339</v>
      </c>
      <c r="C177" s="2">
        <v>2670386</v>
      </c>
      <c r="D177" s="2">
        <v>2397862</v>
      </c>
      <c r="E177" s="2">
        <v>108482</v>
      </c>
      <c r="F177" s="2">
        <v>164042</v>
      </c>
    </row>
    <row r="178" spans="1:6" ht="14.25">
      <c r="A178" t="s">
        <v>340</v>
      </c>
      <c r="B178" t="s">
        <v>341</v>
      </c>
      <c r="C178" s="2">
        <v>5579690</v>
      </c>
      <c r="D178" s="2">
        <v>4484273</v>
      </c>
      <c r="E178" s="2">
        <v>162350</v>
      </c>
      <c r="F178" s="2">
        <v>933067</v>
      </c>
    </row>
    <row r="179" spans="1:6" ht="14.25">
      <c r="A179" t="s">
        <v>342</v>
      </c>
      <c r="B179" t="s">
        <v>343</v>
      </c>
      <c r="C179" s="2">
        <v>2892642</v>
      </c>
      <c r="D179" s="2">
        <v>2579303</v>
      </c>
      <c r="E179" s="2">
        <v>132026</v>
      </c>
      <c r="F179" s="2">
        <v>181313</v>
      </c>
    </row>
    <row r="180" spans="1:6" ht="14.25">
      <c r="A180" t="s">
        <v>344</v>
      </c>
      <c r="B180" t="s">
        <v>345</v>
      </c>
      <c r="C180" s="2">
        <v>2778893</v>
      </c>
      <c r="D180" s="2">
        <v>2132854</v>
      </c>
      <c r="E180" s="2">
        <v>87971</v>
      </c>
      <c r="F180" s="2">
        <v>558068</v>
      </c>
    </row>
    <row r="181" spans="1:6" ht="14.25">
      <c r="A181" t="s">
        <v>346</v>
      </c>
      <c r="B181" t="s">
        <v>347</v>
      </c>
      <c r="C181" s="2">
        <v>4914833</v>
      </c>
      <c r="D181" s="2">
        <v>3261150</v>
      </c>
      <c r="E181" s="2">
        <v>137394</v>
      </c>
      <c r="F181" s="2">
        <v>1516289</v>
      </c>
    </row>
    <row r="182" spans="1:6" ht="14.25">
      <c r="A182" t="s">
        <v>348</v>
      </c>
      <c r="B182" t="s">
        <v>349</v>
      </c>
      <c r="C182" s="2">
        <v>3864363</v>
      </c>
      <c r="D182" s="2">
        <v>3077201</v>
      </c>
      <c r="E182" s="2">
        <v>209268</v>
      </c>
      <c r="F182" s="2">
        <v>577894</v>
      </c>
    </row>
    <row r="183" spans="1:6" ht="14.25">
      <c r="A183" t="s">
        <v>350</v>
      </c>
      <c r="B183" t="s">
        <v>351</v>
      </c>
      <c r="C183" s="2">
        <v>8934113</v>
      </c>
      <c r="D183" s="2">
        <v>6167282</v>
      </c>
      <c r="E183" s="2">
        <v>359484</v>
      </c>
      <c r="F183" s="2">
        <v>2407347</v>
      </c>
    </row>
    <row r="184" spans="1:6" ht="14.25">
      <c r="A184" t="s">
        <v>352</v>
      </c>
      <c r="B184" t="s">
        <v>353</v>
      </c>
      <c r="C184" s="2">
        <v>1541942</v>
      </c>
      <c r="D184" s="2">
        <v>1027358</v>
      </c>
      <c r="E184" s="2">
        <v>182293</v>
      </c>
      <c r="F184" s="2">
        <v>332291</v>
      </c>
    </row>
    <row r="185" spans="1:6" ht="14.25">
      <c r="A185" t="s">
        <v>354</v>
      </c>
      <c r="B185" t="s">
        <v>355</v>
      </c>
      <c r="C185" s="2">
        <v>546080</v>
      </c>
      <c r="D185" s="2">
        <v>257585</v>
      </c>
      <c r="E185" s="2">
        <v>14812</v>
      </c>
      <c r="F185" s="2">
        <v>273683</v>
      </c>
    </row>
    <row r="186" spans="1:6" ht="14.25">
      <c r="A186" t="s">
        <v>356</v>
      </c>
      <c r="B186" t="s">
        <v>357</v>
      </c>
      <c r="C186" s="2">
        <v>2073422</v>
      </c>
      <c r="D186" s="2">
        <v>1223997</v>
      </c>
      <c r="E186" s="2">
        <v>53764</v>
      </c>
      <c r="F186" s="2">
        <v>795661</v>
      </c>
    </row>
    <row r="187" spans="1:6" ht="14.25">
      <c r="A187" t="s">
        <v>358</v>
      </c>
      <c r="B187" t="s">
        <v>359</v>
      </c>
      <c r="C187" s="2">
        <v>3494024</v>
      </c>
      <c r="D187" s="2">
        <v>2778383</v>
      </c>
      <c r="E187" s="2">
        <v>91332</v>
      </c>
      <c r="F187" s="2">
        <v>624309</v>
      </c>
    </row>
    <row r="188" spans="1:6" ht="14.25">
      <c r="A188" t="s">
        <v>360</v>
      </c>
      <c r="B188" t="s">
        <v>361</v>
      </c>
      <c r="C188" s="2">
        <v>1486204</v>
      </c>
      <c r="D188" s="2">
        <v>733704</v>
      </c>
      <c r="E188" s="2">
        <v>112143</v>
      </c>
      <c r="F188" s="2">
        <v>640357</v>
      </c>
    </row>
    <row r="189" spans="1:6" ht="14.25">
      <c r="A189" t="s">
        <v>362</v>
      </c>
      <c r="B189" t="s">
        <v>363</v>
      </c>
      <c r="C189" s="2">
        <v>4486716</v>
      </c>
      <c r="D189" s="2">
        <v>3117803</v>
      </c>
      <c r="E189" s="2">
        <v>188960</v>
      </c>
      <c r="F189" s="2">
        <v>1179953</v>
      </c>
    </row>
    <row r="190" spans="1:6" ht="14.25">
      <c r="A190" t="s">
        <v>364</v>
      </c>
      <c r="B190" t="s">
        <v>365</v>
      </c>
      <c r="C190" s="2">
        <v>706995</v>
      </c>
      <c r="D190" s="2">
        <v>434761</v>
      </c>
      <c r="E190" s="2">
        <v>56085</v>
      </c>
      <c r="F190" s="2">
        <v>216149</v>
      </c>
    </row>
    <row r="191" spans="1:6" ht="14.25">
      <c r="A191" t="s">
        <v>366</v>
      </c>
      <c r="B191" t="s">
        <v>367</v>
      </c>
      <c r="C191" s="2">
        <v>994473</v>
      </c>
      <c r="D191" s="2">
        <v>394309</v>
      </c>
      <c r="E191" s="2">
        <v>123026</v>
      </c>
      <c r="F191" s="2">
        <v>477138</v>
      </c>
    </row>
    <row r="192" spans="1:6" ht="14.25">
      <c r="A192" t="s">
        <v>368</v>
      </c>
      <c r="B192" t="s">
        <v>369</v>
      </c>
      <c r="C192" s="2">
        <v>2579481</v>
      </c>
      <c r="D192" s="2">
        <v>1150188</v>
      </c>
      <c r="E192" s="2">
        <v>119643</v>
      </c>
      <c r="F192" s="2">
        <v>1309650</v>
      </c>
    </row>
    <row r="193" spans="1:6" ht="14.25">
      <c r="A193" t="s">
        <v>370</v>
      </c>
      <c r="B193" t="s">
        <v>371</v>
      </c>
      <c r="C193" s="2">
        <v>842470</v>
      </c>
      <c r="D193" s="2">
        <v>730971</v>
      </c>
      <c r="E193" s="2">
        <v>27426</v>
      </c>
      <c r="F193" s="2">
        <v>84073</v>
      </c>
    </row>
    <row r="194" spans="1:6" ht="14.25">
      <c r="A194" t="s">
        <v>372</v>
      </c>
      <c r="B194" t="s">
        <v>373</v>
      </c>
      <c r="C194" s="2">
        <v>324750</v>
      </c>
      <c r="D194" s="2">
        <v>120234</v>
      </c>
      <c r="E194" s="2">
        <v>32583</v>
      </c>
      <c r="F194" s="2">
        <v>171933</v>
      </c>
    </row>
    <row r="195" spans="1:6" ht="14.25">
      <c r="A195" t="s">
        <v>374</v>
      </c>
      <c r="B195" t="s">
        <v>375</v>
      </c>
      <c r="C195" s="2">
        <v>631598</v>
      </c>
      <c r="D195" s="2">
        <v>541295</v>
      </c>
      <c r="E195" s="2">
        <v>12694</v>
      </c>
      <c r="F195" s="2">
        <v>77609</v>
      </c>
    </row>
    <row r="196" spans="1:6" ht="14.25">
      <c r="A196" t="s">
        <v>376</v>
      </c>
      <c r="B196" t="s">
        <v>377</v>
      </c>
      <c r="C196" s="2">
        <v>73911</v>
      </c>
      <c r="D196" s="2">
        <v>25878</v>
      </c>
      <c r="E196" s="2">
        <v>10347</v>
      </c>
      <c r="F196" s="2">
        <v>37686</v>
      </c>
    </row>
    <row r="197" spans="1:6" ht="14.25">
      <c r="A197" t="s">
        <v>378</v>
      </c>
      <c r="B197" t="s">
        <v>379</v>
      </c>
      <c r="C197" s="2">
        <v>1790805</v>
      </c>
      <c r="D197" s="2">
        <v>1665678</v>
      </c>
      <c r="E197" s="2">
        <v>-41944</v>
      </c>
      <c r="F197" s="2">
        <v>167071</v>
      </c>
    </row>
    <row r="198" spans="1:6" ht="14.25">
      <c r="A198" t="s">
        <v>380</v>
      </c>
      <c r="B198" t="s">
        <v>381</v>
      </c>
      <c r="C198" s="2">
        <v>38170</v>
      </c>
      <c r="D198" s="2">
        <v>6058</v>
      </c>
      <c r="E198" s="2">
        <v>330</v>
      </c>
      <c r="F198" s="2">
        <v>31782</v>
      </c>
    </row>
    <row r="199" spans="1:6" ht="14.25">
      <c r="A199" t="s">
        <v>382</v>
      </c>
      <c r="B199" t="s">
        <v>383</v>
      </c>
      <c r="C199" s="2">
        <v>530267</v>
      </c>
      <c r="D199" s="2">
        <v>413253</v>
      </c>
      <c r="E199" s="2">
        <v>3533</v>
      </c>
      <c r="F199" s="2">
        <v>113481</v>
      </c>
    </row>
    <row r="200" spans="1:6" ht="14.25">
      <c r="A200" t="s">
        <v>384</v>
      </c>
      <c r="B200" t="s">
        <v>385</v>
      </c>
      <c r="C200" s="2">
        <v>271257</v>
      </c>
      <c r="D200" s="2">
        <v>138878</v>
      </c>
      <c r="E200" s="2">
        <v>9651</v>
      </c>
      <c r="F200" s="2">
        <v>122728</v>
      </c>
    </row>
    <row r="201" spans="1:6" ht="14.25">
      <c r="A201" t="s">
        <v>386</v>
      </c>
      <c r="B201" t="s">
        <v>387</v>
      </c>
      <c r="C201" s="2">
        <v>569555</v>
      </c>
      <c r="D201" s="2">
        <v>373473</v>
      </c>
      <c r="E201" s="2">
        <v>55533</v>
      </c>
      <c r="F201" s="2">
        <v>140549</v>
      </c>
    </row>
    <row r="202" spans="1:6" ht="14.25">
      <c r="A202" t="s">
        <v>388</v>
      </c>
      <c r="B202" t="s">
        <v>389</v>
      </c>
      <c r="C202" s="2">
        <v>614687</v>
      </c>
      <c r="D202" s="2">
        <v>414366</v>
      </c>
      <c r="E202" s="2">
        <v>32752</v>
      </c>
      <c r="F202" s="2">
        <v>167569</v>
      </c>
    </row>
    <row r="203" spans="1:6" ht="14.25">
      <c r="A203" t="s">
        <v>390</v>
      </c>
      <c r="B203" t="s">
        <v>391</v>
      </c>
      <c r="C203" s="2">
        <v>6776107</v>
      </c>
      <c r="D203" s="2">
        <v>4495576</v>
      </c>
      <c r="E203" s="2">
        <v>261590</v>
      </c>
      <c r="F203" s="2">
        <v>2018941</v>
      </c>
    </row>
    <row r="204" spans="1:6" ht="14.25">
      <c r="A204" t="s">
        <v>392</v>
      </c>
      <c r="B204" t="s">
        <v>393</v>
      </c>
      <c r="C204" s="2">
        <v>1320341</v>
      </c>
      <c r="D204" s="2">
        <v>781641</v>
      </c>
      <c r="E204" s="2">
        <v>61411</v>
      </c>
      <c r="F204" s="2">
        <v>477289</v>
      </c>
    </row>
    <row r="205" spans="1:6" ht="14.25">
      <c r="A205" t="s">
        <v>394</v>
      </c>
      <c r="B205" t="s">
        <v>395</v>
      </c>
      <c r="C205" s="2">
        <v>247114</v>
      </c>
      <c r="D205" s="2">
        <v>39778</v>
      </c>
      <c r="E205" s="2">
        <v>-4170</v>
      </c>
      <c r="F205" s="2">
        <v>211506</v>
      </c>
    </row>
    <row r="206" spans="1:6" ht="14.25">
      <c r="A206" t="s">
        <v>396</v>
      </c>
      <c r="B206" t="s">
        <v>397</v>
      </c>
      <c r="C206" s="2">
        <v>198888</v>
      </c>
      <c r="D206" s="2">
        <v>21815</v>
      </c>
      <c r="E206" s="2">
        <v>7996</v>
      </c>
      <c r="F206" s="2">
        <v>169077</v>
      </c>
    </row>
    <row r="207" spans="1:6" ht="14.25">
      <c r="A207" t="s">
        <v>398</v>
      </c>
      <c r="B207" t="s">
        <v>399</v>
      </c>
      <c r="C207" s="2">
        <v>1600742</v>
      </c>
      <c r="D207" s="2">
        <v>1163618</v>
      </c>
      <c r="E207" s="2">
        <v>70703</v>
      </c>
      <c r="F207" s="2">
        <v>366421</v>
      </c>
    </row>
    <row r="208" spans="1:6" ht="14.25">
      <c r="A208" t="s">
        <v>400</v>
      </c>
      <c r="B208" t="s">
        <v>401</v>
      </c>
      <c r="C208" s="2">
        <v>547371</v>
      </c>
      <c r="D208" s="2">
        <v>358507</v>
      </c>
      <c r="E208" s="2">
        <v>12241</v>
      </c>
      <c r="F208" s="2">
        <v>176623</v>
      </c>
    </row>
    <row r="209" spans="1:6" ht="14.25">
      <c r="A209" t="s">
        <v>402</v>
      </c>
      <c r="B209" t="s">
        <v>403</v>
      </c>
      <c r="C209" s="2">
        <v>530368</v>
      </c>
      <c r="D209" s="2">
        <v>443712</v>
      </c>
      <c r="E209" s="2">
        <v>92088</v>
      </c>
      <c r="F209" s="2">
        <v>-5432</v>
      </c>
    </row>
    <row r="210" spans="1:6" ht="14.25">
      <c r="A210" t="s">
        <v>404</v>
      </c>
      <c r="B210" t="s">
        <v>405</v>
      </c>
      <c r="C210" s="2">
        <v>217674</v>
      </c>
      <c r="D210" s="2">
        <v>69360</v>
      </c>
      <c r="E210" s="2">
        <v>2046</v>
      </c>
      <c r="F210" s="2">
        <v>146268</v>
      </c>
    </row>
    <row r="211" spans="1:6" ht="14.25">
      <c r="A211" t="s">
        <v>406</v>
      </c>
      <c r="B211" t="s">
        <v>407</v>
      </c>
      <c r="C211" s="2">
        <v>1133083</v>
      </c>
      <c r="D211" s="2">
        <v>560645</v>
      </c>
      <c r="E211" s="2">
        <v>26185</v>
      </c>
      <c r="F211" s="2">
        <v>546253</v>
      </c>
    </row>
    <row r="212" spans="1:6" ht="14.25">
      <c r="A212" t="s">
        <v>408</v>
      </c>
      <c r="B212" t="s">
        <v>409</v>
      </c>
      <c r="C212" s="2">
        <v>174813</v>
      </c>
      <c r="D212" s="2">
        <v>25835</v>
      </c>
      <c r="E212" s="2">
        <v>10797</v>
      </c>
      <c r="F212" s="2">
        <v>138181</v>
      </c>
    </row>
    <row r="213" spans="1:6" ht="14.25">
      <c r="A213" t="s">
        <v>410</v>
      </c>
      <c r="B213" t="s">
        <v>411</v>
      </c>
      <c r="C213" s="2">
        <v>125544</v>
      </c>
      <c r="D213" s="2">
        <v>74161</v>
      </c>
      <c r="E213" s="2">
        <v>-6448</v>
      </c>
      <c r="F213" s="2">
        <v>57831</v>
      </c>
    </row>
    <row r="214" spans="1:6" ht="14.25">
      <c r="A214" t="s">
        <v>412</v>
      </c>
      <c r="B214" t="s">
        <v>413</v>
      </c>
      <c r="C214" s="2">
        <v>-12776</v>
      </c>
      <c r="D214" s="2">
        <v>35465</v>
      </c>
      <c r="E214" s="2">
        <v>-11011</v>
      </c>
      <c r="F214" s="2">
        <v>-37230</v>
      </c>
    </row>
    <row r="215" spans="1:6" ht="14.25">
      <c r="A215" t="s">
        <v>414</v>
      </c>
      <c r="B215" t="s">
        <v>415</v>
      </c>
      <c r="C215" s="2">
        <v>12240593</v>
      </c>
      <c r="D215" s="2">
        <v>6998408</v>
      </c>
      <c r="E215" s="2">
        <v>362286</v>
      </c>
      <c r="F215" s="2">
        <v>4879899</v>
      </c>
    </row>
    <row r="216" spans="1:6" ht="14.25">
      <c r="A216" t="s">
        <v>416</v>
      </c>
      <c r="B216" t="s">
        <v>417</v>
      </c>
      <c r="C216" s="2">
        <v>1689089</v>
      </c>
      <c r="D216" s="2">
        <v>1359963</v>
      </c>
      <c r="E216" s="2">
        <v>85265</v>
      </c>
      <c r="F216" s="2">
        <v>243861</v>
      </c>
    </row>
    <row r="217" spans="1:6" ht="14.25">
      <c r="A217" t="s">
        <v>418</v>
      </c>
      <c r="B217" t="s">
        <v>419</v>
      </c>
      <c r="C217" s="2">
        <v>888597</v>
      </c>
      <c r="D217" s="2">
        <v>635734</v>
      </c>
      <c r="E217" s="2">
        <v>53182</v>
      </c>
      <c r="F217" s="2">
        <v>199681</v>
      </c>
    </row>
    <row r="218" spans="1:6" ht="14.25">
      <c r="A218" t="s">
        <v>420</v>
      </c>
      <c r="B218" t="s">
        <v>421</v>
      </c>
      <c r="C218" s="2">
        <v>2465798</v>
      </c>
      <c r="D218" s="2">
        <v>961505</v>
      </c>
      <c r="E218" s="2">
        <v>-6314</v>
      </c>
      <c r="F218" s="2">
        <v>1510607</v>
      </c>
    </row>
    <row r="219" spans="1:6" ht="14.25">
      <c r="A219" t="s">
        <v>422</v>
      </c>
      <c r="B219" t="s">
        <v>423</v>
      </c>
      <c r="C219" s="2">
        <v>682964</v>
      </c>
      <c r="D219" s="2">
        <v>477480</v>
      </c>
      <c r="E219" s="2">
        <v>51391</v>
      </c>
      <c r="F219" s="2">
        <v>154093</v>
      </c>
    </row>
    <row r="220" spans="1:6" ht="14.25">
      <c r="A220" t="s">
        <v>424</v>
      </c>
      <c r="B220" t="s">
        <v>425</v>
      </c>
      <c r="C220" s="2">
        <v>879917</v>
      </c>
      <c r="D220" s="2">
        <v>617048</v>
      </c>
      <c r="E220" s="2">
        <v>74042</v>
      </c>
      <c r="F220" s="2">
        <v>188827</v>
      </c>
    </row>
    <row r="221" spans="1:6" ht="14.25">
      <c r="A221" t="s">
        <v>426</v>
      </c>
      <c r="B221" t="s">
        <v>427</v>
      </c>
      <c r="C221" s="2">
        <v>180624</v>
      </c>
      <c r="D221" s="2">
        <v>87351</v>
      </c>
      <c r="E221" s="2">
        <v>32451</v>
      </c>
      <c r="F221" s="2">
        <v>60822</v>
      </c>
    </row>
    <row r="222" spans="1:6" ht="14.25">
      <c r="A222" t="s">
        <v>428</v>
      </c>
      <c r="B222" t="s">
        <v>429</v>
      </c>
      <c r="C222" s="2">
        <v>854510</v>
      </c>
      <c r="D222" s="2">
        <v>448746</v>
      </c>
      <c r="E222" s="2">
        <v>-3135</v>
      </c>
      <c r="F222" s="2">
        <v>408899</v>
      </c>
    </row>
    <row r="223" spans="1:6" ht="14.25">
      <c r="A223" t="s">
        <v>430</v>
      </c>
      <c r="B223" t="s">
        <v>431</v>
      </c>
      <c r="C223" s="2">
        <v>825288</v>
      </c>
      <c r="D223" s="2">
        <v>501252</v>
      </c>
      <c r="E223" s="2">
        <v>14794</v>
      </c>
      <c r="F223" s="2">
        <v>309242</v>
      </c>
    </row>
    <row r="224" spans="1:6" ht="14.25">
      <c r="A224" t="s">
        <v>432</v>
      </c>
      <c r="B224" t="s">
        <v>433</v>
      </c>
      <c r="C224" s="2">
        <v>1928544</v>
      </c>
      <c r="D224" s="2">
        <v>1027342</v>
      </c>
      <c r="E224" s="2">
        <v>49205</v>
      </c>
      <c r="F224" s="2">
        <v>851997</v>
      </c>
    </row>
    <row r="225" spans="1:6" ht="14.25">
      <c r="A225" t="s">
        <v>434</v>
      </c>
      <c r="B225" t="s">
        <v>435</v>
      </c>
      <c r="C225" s="2">
        <v>270395</v>
      </c>
      <c r="D225" s="2">
        <v>28471</v>
      </c>
      <c r="E225" s="2">
        <v>6983</v>
      </c>
      <c r="F225" s="2">
        <v>234941</v>
      </c>
    </row>
    <row r="226" spans="1:6" ht="14.25">
      <c r="A226" t="s">
        <v>436</v>
      </c>
      <c r="B226" t="s">
        <v>437</v>
      </c>
      <c r="C226" s="2">
        <v>13149454</v>
      </c>
      <c r="D226" s="2">
        <v>8245492</v>
      </c>
      <c r="E226" s="2">
        <v>295811</v>
      </c>
      <c r="F226" s="2">
        <v>4608151</v>
      </c>
    </row>
    <row r="227" spans="1:6" ht="14.25">
      <c r="A227" t="s">
        <v>438</v>
      </c>
      <c r="B227" t="s">
        <v>439</v>
      </c>
      <c r="C227" s="2">
        <v>2723401</v>
      </c>
      <c r="D227" s="2">
        <v>1219047</v>
      </c>
      <c r="E227" s="2">
        <v>109331</v>
      </c>
      <c r="F227" s="2">
        <v>1395023</v>
      </c>
    </row>
    <row r="228" spans="1:6" ht="14.25">
      <c r="A228" t="s">
        <v>440</v>
      </c>
      <c r="B228" t="s">
        <v>441</v>
      </c>
      <c r="C228" s="2">
        <v>795058</v>
      </c>
      <c r="D228" s="2">
        <v>157740</v>
      </c>
      <c r="E228" s="2">
        <v>6298</v>
      </c>
      <c r="F228" s="2">
        <v>631020</v>
      </c>
    </row>
    <row r="229" spans="1:6" ht="14.25">
      <c r="A229" t="s">
        <v>442</v>
      </c>
      <c r="B229" t="s">
        <v>443</v>
      </c>
      <c r="C229" s="2">
        <v>2980821</v>
      </c>
      <c r="D229" s="2">
        <v>1286593</v>
      </c>
      <c r="E229" s="2">
        <v>103151</v>
      </c>
      <c r="F229" s="2">
        <v>1591077</v>
      </c>
    </row>
    <row r="230" spans="1:6" ht="14.25">
      <c r="A230" t="s">
        <v>444</v>
      </c>
      <c r="B230" t="s">
        <v>445</v>
      </c>
      <c r="C230" s="2">
        <v>1529785</v>
      </c>
      <c r="D230" s="2">
        <v>534873</v>
      </c>
      <c r="E230" s="2">
        <v>30660</v>
      </c>
      <c r="F230" s="2">
        <v>964252</v>
      </c>
    </row>
    <row r="231" spans="1:6" ht="14.25">
      <c r="A231" t="s">
        <v>446</v>
      </c>
      <c r="B231" t="s">
        <v>447</v>
      </c>
      <c r="C231" s="2">
        <v>164690</v>
      </c>
      <c r="D231" s="2">
        <v>22278</v>
      </c>
      <c r="E231" s="2">
        <v>8888</v>
      </c>
      <c r="F231" s="2">
        <v>133524</v>
      </c>
    </row>
    <row r="232" spans="1:6" ht="14.25">
      <c r="A232" t="s">
        <v>448</v>
      </c>
      <c r="B232" t="s">
        <v>592</v>
      </c>
      <c r="C232" s="2">
        <v>2317888</v>
      </c>
      <c r="D232" s="2">
        <v>1873287</v>
      </c>
      <c r="E232" s="2">
        <v>8408</v>
      </c>
      <c r="F232" s="2">
        <v>436193</v>
      </c>
    </row>
    <row r="233" spans="1:6" ht="14.25">
      <c r="A233" t="s">
        <v>450</v>
      </c>
      <c r="B233" t="s">
        <v>451</v>
      </c>
      <c r="C233" s="2">
        <v>581080</v>
      </c>
      <c r="D233" s="2">
        <v>514852</v>
      </c>
      <c r="E233" s="2">
        <v>8028</v>
      </c>
      <c r="F233" s="2">
        <v>58200</v>
      </c>
    </row>
    <row r="234" spans="1:6" ht="14.25">
      <c r="A234" t="s">
        <v>452</v>
      </c>
      <c r="B234" t="s">
        <v>453</v>
      </c>
      <c r="C234" s="2">
        <v>2089453</v>
      </c>
      <c r="D234" s="2">
        <v>1653193</v>
      </c>
      <c r="E234" s="2">
        <v>117257</v>
      </c>
      <c r="F234" s="2">
        <v>319003</v>
      </c>
    </row>
    <row r="235" spans="1:6" ht="14.25">
      <c r="A235" t="s">
        <v>454</v>
      </c>
      <c r="B235" t="s">
        <v>455</v>
      </c>
      <c r="C235" s="2">
        <v>1214995</v>
      </c>
      <c r="D235" s="2">
        <v>799030</v>
      </c>
      <c r="E235" s="2">
        <v>78470</v>
      </c>
      <c r="F235" s="2">
        <v>337495</v>
      </c>
    </row>
    <row r="236" spans="1:6" ht="14.25">
      <c r="A236" t="s">
        <v>456</v>
      </c>
      <c r="B236" t="s">
        <v>457</v>
      </c>
      <c r="C236" s="2">
        <v>464903</v>
      </c>
      <c r="D236" s="2">
        <v>374667</v>
      </c>
      <c r="E236" s="2">
        <v>4004</v>
      </c>
      <c r="F236" s="2">
        <v>86232</v>
      </c>
    </row>
    <row r="237" spans="1:6" ht="14.25">
      <c r="A237" t="s">
        <v>458</v>
      </c>
      <c r="B237" t="s">
        <v>459</v>
      </c>
      <c r="C237" s="2">
        <v>671088</v>
      </c>
      <c r="D237" s="2">
        <v>478006</v>
      </c>
      <c r="E237" s="2">
        <v>42911</v>
      </c>
      <c r="F237" s="2">
        <v>150171</v>
      </c>
    </row>
    <row r="238" spans="1:6" ht="14.25">
      <c r="A238" t="s">
        <v>460</v>
      </c>
      <c r="B238" t="s">
        <v>461</v>
      </c>
      <c r="C238" s="2">
        <v>586726</v>
      </c>
      <c r="D238" s="2">
        <v>330189</v>
      </c>
      <c r="E238" s="2">
        <v>34495</v>
      </c>
      <c r="F238" s="2">
        <v>222042</v>
      </c>
    </row>
    <row r="239" spans="1:6" ht="14.25">
      <c r="A239" t="s">
        <v>462</v>
      </c>
      <c r="B239" t="s">
        <v>463</v>
      </c>
      <c r="C239" s="2">
        <v>2307458</v>
      </c>
      <c r="D239" s="2">
        <v>1585527</v>
      </c>
      <c r="E239" s="2">
        <v>32792</v>
      </c>
      <c r="F239" s="2">
        <v>689139</v>
      </c>
    </row>
    <row r="240" spans="1:6" ht="14.25">
      <c r="A240" t="s">
        <v>464</v>
      </c>
      <c r="B240" t="s">
        <v>465</v>
      </c>
      <c r="C240" s="2">
        <v>5989974</v>
      </c>
      <c r="D240" s="2">
        <v>3873227</v>
      </c>
      <c r="E240" s="2">
        <v>213517</v>
      </c>
      <c r="F240" s="2">
        <v>1903230</v>
      </c>
    </row>
    <row r="241" spans="1:6" ht="14.25">
      <c r="A241" t="s">
        <v>466</v>
      </c>
      <c r="B241" t="s">
        <v>467</v>
      </c>
      <c r="C241" s="2">
        <v>5734196</v>
      </c>
      <c r="D241" s="2">
        <v>3387432</v>
      </c>
      <c r="E241" s="2">
        <v>175600</v>
      </c>
      <c r="F241" s="2">
        <v>2171164</v>
      </c>
    </row>
    <row r="242" spans="1:6" ht="14.25">
      <c r="A242" t="s">
        <v>468</v>
      </c>
      <c r="B242" t="s">
        <v>469</v>
      </c>
      <c r="C242" s="2">
        <v>1156550</v>
      </c>
      <c r="D242" s="2">
        <v>745386</v>
      </c>
      <c r="E242" s="2">
        <v>59416</v>
      </c>
      <c r="F242" s="2">
        <v>351748</v>
      </c>
    </row>
    <row r="243" spans="1:6" ht="14.25">
      <c r="A243" t="s">
        <v>470</v>
      </c>
      <c r="B243" t="s">
        <v>471</v>
      </c>
      <c r="C243" s="2">
        <v>1276352</v>
      </c>
      <c r="D243" s="2">
        <v>488215</v>
      </c>
      <c r="E243" s="2">
        <v>54779</v>
      </c>
      <c r="F243" s="2">
        <v>733358</v>
      </c>
    </row>
    <row r="244" spans="1:6" ht="14.25">
      <c r="A244" t="s">
        <v>472</v>
      </c>
      <c r="B244" t="s">
        <v>473</v>
      </c>
      <c r="C244" s="2">
        <v>1977535</v>
      </c>
      <c r="D244" s="2">
        <v>807476</v>
      </c>
      <c r="E244" s="2">
        <v>74508</v>
      </c>
      <c r="F244" s="2">
        <v>1095551</v>
      </c>
    </row>
    <row r="245" spans="1:6" ht="14.25">
      <c r="A245" t="s">
        <v>474</v>
      </c>
      <c r="B245" t="s">
        <v>475</v>
      </c>
      <c r="C245" s="2">
        <v>2337698</v>
      </c>
      <c r="D245" s="2">
        <v>880132</v>
      </c>
      <c r="E245" s="2">
        <v>4396</v>
      </c>
      <c r="F245" s="2">
        <v>1453170</v>
      </c>
    </row>
    <row r="246" spans="1:6" ht="14.25">
      <c r="A246" t="s">
        <v>476</v>
      </c>
      <c r="B246" t="s">
        <v>477</v>
      </c>
      <c r="C246" s="2">
        <v>243532</v>
      </c>
      <c r="D246" s="2">
        <v>77435</v>
      </c>
      <c r="E246" s="2">
        <v>-2783</v>
      </c>
      <c r="F246" s="2">
        <v>168880</v>
      </c>
    </row>
    <row r="247" spans="1:6" ht="14.25">
      <c r="A247" t="s">
        <v>478</v>
      </c>
      <c r="B247" t="s">
        <v>479</v>
      </c>
      <c r="C247" s="2">
        <v>463788</v>
      </c>
      <c r="D247" s="2">
        <v>37701</v>
      </c>
      <c r="E247" s="2">
        <v>33665</v>
      </c>
      <c r="F247" s="2">
        <v>392422</v>
      </c>
    </row>
    <row r="248" spans="1:6" ht="14.25">
      <c r="A248" t="s">
        <v>480</v>
      </c>
      <c r="B248" t="s">
        <v>481</v>
      </c>
      <c r="C248" s="2">
        <v>448865</v>
      </c>
      <c r="D248" s="2">
        <v>98841</v>
      </c>
      <c r="E248" s="2">
        <v>28638</v>
      </c>
      <c r="F248" s="2">
        <v>321386</v>
      </c>
    </row>
    <row r="249" spans="1:6" ht="14.25">
      <c r="A249" t="s">
        <v>482</v>
      </c>
      <c r="B249" t="s">
        <v>483</v>
      </c>
      <c r="C249" s="2">
        <v>327136</v>
      </c>
      <c r="D249" s="2">
        <v>191757</v>
      </c>
      <c r="E249" s="2">
        <v>-10550</v>
      </c>
      <c r="F249" s="2">
        <v>145929</v>
      </c>
    </row>
    <row r="250" spans="1:6" ht="14.25">
      <c r="A250" t="s">
        <v>484</v>
      </c>
      <c r="B250" t="s">
        <v>485</v>
      </c>
      <c r="C250" s="2">
        <v>1074537</v>
      </c>
      <c r="D250" s="2">
        <v>575276</v>
      </c>
      <c r="E250" s="2">
        <v>54146</v>
      </c>
      <c r="F250" s="2">
        <v>445115</v>
      </c>
    </row>
    <row r="251" spans="1:6" ht="14.25">
      <c r="A251" t="s">
        <v>486</v>
      </c>
      <c r="B251" t="s">
        <v>487</v>
      </c>
      <c r="C251" s="2">
        <v>10412233</v>
      </c>
      <c r="D251" s="2">
        <v>5367404</v>
      </c>
      <c r="E251" s="2">
        <v>89002</v>
      </c>
      <c r="F251" s="2">
        <v>4955827</v>
      </c>
    </row>
    <row r="252" spans="1:6" ht="14.25">
      <c r="A252" t="s">
        <v>489</v>
      </c>
      <c r="B252" t="s">
        <v>490</v>
      </c>
      <c r="C252" s="2">
        <v>4176580</v>
      </c>
      <c r="D252" s="2">
        <v>1663411</v>
      </c>
      <c r="E252" s="2">
        <v>18025</v>
      </c>
      <c r="F252" s="2">
        <v>2495144</v>
      </c>
    </row>
    <row r="253" spans="1:6" ht="14.25">
      <c r="A253" t="s">
        <v>491</v>
      </c>
      <c r="B253" t="s">
        <v>492</v>
      </c>
      <c r="C253" s="2">
        <v>2084407</v>
      </c>
      <c r="D253" s="2">
        <v>696572</v>
      </c>
      <c r="E253" s="2">
        <v>20249</v>
      </c>
      <c r="F253" s="2">
        <v>1367586</v>
      </c>
    </row>
    <row r="254" spans="1:6" ht="14.25">
      <c r="A254" t="s">
        <v>493</v>
      </c>
      <c r="B254" t="s">
        <v>494</v>
      </c>
      <c r="C254" s="2">
        <v>1964102</v>
      </c>
      <c r="D254" s="2">
        <v>653414</v>
      </c>
      <c r="E254" s="2">
        <v>68495</v>
      </c>
      <c r="F254" s="2">
        <v>1242193</v>
      </c>
    </row>
    <row r="255" spans="1:6" ht="14.25">
      <c r="A255" t="s">
        <v>495</v>
      </c>
      <c r="B255" t="s">
        <v>496</v>
      </c>
      <c r="C255" s="2">
        <v>3168886</v>
      </c>
      <c r="D255" s="2">
        <v>1804851</v>
      </c>
      <c r="E255" s="2">
        <v>81178</v>
      </c>
      <c r="F255" s="2">
        <v>1282857</v>
      </c>
    </row>
    <row r="256" spans="1:6" ht="14.25">
      <c r="A256" t="s">
        <v>497</v>
      </c>
      <c r="B256" t="s">
        <v>498</v>
      </c>
      <c r="C256" s="2">
        <v>183252</v>
      </c>
      <c r="D256" s="2">
        <v>14501</v>
      </c>
      <c r="E256" s="2">
        <v>6666</v>
      </c>
      <c r="F256" s="2">
        <v>162085</v>
      </c>
    </row>
    <row r="257" spans="1:6" ht="14.25">
      <c r="A257" t="s">
        <v>499</v>
      </c>
      <c r="B257" t="s">
        <v>500</v>
      </c>
      <c r="C257" s="2">
        <v>1133641</v>
      </c>
      <c r="D257" s="2">
        <v>605579</v>
      </c>
      <c r="E257" s="2">
        <v>16845</v>
      </c>
      <c r="F257" s="2">
        <v>511217</v>
      </c>
    </row>
    <row r="258" spans="1:6" ht="14.25">
      <c r="A258" t="s">
        <v>501</v>
      </c>
      <c r="B258" t="s">
        <v>502</v>
      </c>
      <c r="C258" s="2">
        <v>2190313</v>
      </c>
      <c r="D258" s="2">
        <v>464846</v>
      </c>
      <c r="E258" s="2">
        <v>20971</v>
      </c>
      <c r="F258" s="2">
        <v>1704496</v>
      </c>
    </row>
    <row r="259" spans="1:6" ht="14.25">
      <c r="A259" t="s">
        <v>503</v>
      </c>
      <c r="B259" t="s">
        <v>504</v>
      </c>
      <c r="C259" s="2">
        <v>9159470</v>
      </c>
      <c r="D259" s="2">
        <v>5043942</v>
      </c>
      <c r="E259" s="2">
        <v>137697</v>
      </c>
      <c r="F259" s="2">
        <v>3977831</v>
      </c>
    </row>
    <row r="260" spans="1:6" ht="14.25">
      <c r="A260" t="s">
        <v>505</v>
      </c>
      <c r="B260" t="s">
        <v>506</v>
      </c>
      <c r="C260" s="2">
        <v>510323</v>
      </c>
      <c r="D260" s="2">
        <v>215637</v>
      </c>
      <c r="E260" s="2">
        <v>7217</v>
      </c>
      <c r="F260" s="2">
        <v>287469</v>
      </c>
    </row>
    <row r="261" spans="1:6" ht="14.25">
      <c r="A261" t="s">
        <v>507</v>
      </c>
      <c r="B261" t="s">
        <v>488</v>
      </c>
      <c r="C261" s="2">
        <v>402598</v>
      </c>
      <c r="D261" s="2">
        <v>15508</v>
      </c>
      <c r="E261" s="2">
        <v>20921</v>
      </c>
      <c r="F261" s="2">
        <v>366169</v>
      </c>
    </row>
    <row r="262" spans="1:6" ht="14.25">
      <c r="A262" t="s">
        <v>508</v>
      </c>
      <c r="B262" t="s">
        <v>509</v>
      </c>
      <c r="C262" s="2">
        <v>2971819</v>
      </c>
      <c r="D262" s="2">
        <v>1896039</v>
      </c>
      <c r="E262" s="2">
        <v>59923</v>
      </c>
      <c r="F262" s="2">
        <v>1015857</v>
      </c>
    </row>
    <row r="263" spans="1:6" ht="14.25">
      <c r="A263" t="s">
        <v>510</v>
      </c>
      <c r="B263" t="s">
        <v>511</v>
      </c>
      <c r="C263" s="2">
        <v>22755</v>
      </c>
      <c r="D263" s="2">
        <v>20577</v>
      </c>
      <c r="E263" s="2">
        <v>180</v>
      </c>
      <c r="F263" s="2">
        <v>1998</v>
      </c>
    </row>
    <row r="264" spans="1:6" ht="14.25">
      <c r="A264" t="s">
        <v>512</v>
      </c>
      <c r="B264" t="s">
        <v>513</v>
      </c>
      <c r="C264" s="2">
        <v>65265</v>
      </c>
      <c r="D264" s="2">
        <v>17891</v>
      </c>
      <c r="E264" s="2">
        <v>10810</v>
      </c>
      <c r="F264" s="2">
        <v>36564</v>
      </c>
    </row>
    <row r="265" spans="1:6" ht="14.25">
      <c r="A265" t="s">
        <v>514</v>
      </c>
      <c r="B265" t="s">
        <v>515</v>
      </c>
      <c r="C265" s="2">
        <v>1033234.9999999999</v>
      </c>
      <c r="D265" s="2">
        <v>785192</v>
      </c>
      <c r="E265" s="2">
        <v>86916</v>
      </c>
      <c r="F265" s="2">
        <v>161126.99999999988</v>
      </c>
    </row>
    <row r="266" spans="1:6" ht="14.25">
      <c r="A266" t="s">
        <v>516</v>
      </c>
      <c r="B266" t="s">
        <v>517</v>
      </c>
      <c r="C266" s="2">
        <v>144398</v>
      </c>
      <c r="D266" s="2">
        <v>18874</v>
      </c>
      <c r="E266" s="2">
        <v>15589</v>
      </c>
      <c r="F266" s="2">
        <v>109935</v>
      </c>
    </row>
    <row r="267" spans="1:6" ht="14.25">
      <c r="A267" t="s">
        <v>518</v>
      </c>
      <c r="B267" t="s">
        <v>519</v>
      </c>
      <c r="C267" s="2">
        <v>2576577</v>
      </c>
      <c r="D267" s="2">
        <v>1915509</v>
      </c>
      <c r="E267" s="2">
        <v>114782</v>
      </c>
      <c r="F267" s="2">
        <v>546286</v>
      </c>
    </row>
    <row r="268" spans="1:6" ht="14.25">
      <c r="A268" t="s">
        <v>520</v>
      </c>
      <c r="B268" t="s">
        <v>521</v>
      </c>
      <c r="C268" s="2">
        <v>517492</v>
      </c>
      <c r="D268" s="2">
        <v>445919</v>
      </c>
      <c r="E268" s="2">
        <v>15242</v>
      </c>
      <c r="F268" s="2">
        <v>56331</v>
      </c>
    </row>
    <row r="269" spans="1:6" ht="14.25">
      <c r="A269" t="s">
        <v>522</v>
      </c>
      <c r="B269" t="s">
        <v>523</v>
      </c>
      <c r="C269" s="2">
        <v>2423053</v>
      </c>
      <c r="D269" s="2">
        <v>1912330</v>
      </c>
      <c r="E269" s="2">
        <v>67297</v>
      </c>
      <c r="F269" s="2">
        <v>443426</v>
      </c>
    </row>
    <row r="270" spans="1:6" ht="14.25">
      <c r="A270" t="s">
        <v>524</v>
      </c>
      <c r="B270" t="s">
        <v>525</v>
      </c>
      <c r="C270" s="2">
        <v>4969419</v>
      </c>
      <c r="D270" s="2">
        <v>2891503</v>
      </c>
      <c r="E270" s="2">
        <v>248861</v>
      </c>
      <c r="F270" s="2">
        <v>1829055</v>
      </c>
    </row>
    <row r="271" spans="1:6" ht="14.25">
      <c r="A271" t="s">
        <v>526</v>
      </c>
      <c r="B271" t="s">
        <v>527</v>
      </c>
      <c r="C271" s="2">
        <v>357763</v>
      </c>
      <c r="D271" s="2">
        <v>209091</v>
      </c>
      <c r="E271" s="2">
        <v>-1300</v>
      </c>
      <c r="F271" s="2">
        <v>149972</v>
      </c>
    </row>
    <row r="272" spans="1:6" ht="14.25">
      <c r="A272" t="s">
        <v>528</v>
      </c>
      <c r="B272" t="s">
        <v>529</v>
      </c>
      <c r="C272" s="2">
        <v>19416</v>
      </c>
      <c r="D272" s="2">
        <v>6092</v>
      </c>
      <c r="E272" s="2">
        <v>10822</v>
      </c>
      <c r="F272" s="2">
        <v>2502</v>
      </c>
    </row>
    <row r="273" spans="1:6" ht="14.25">
      <c r="A273" t="s">
        <v>530</v>
      </c>
      <c r="B273" t="s">
        <v>531</v>
      </c>
      <c r="C273" s="2">
        <v>92097</v>
      </c>
      <c r="D273" s="2">
        <v>12717</v>
      </c>
      <c r="E273" s="2">
        <v>1727</v>
      </c>
      <c r="F273" s="2">
        <v>77653</v>
      </c>
    </row>
    <row r="274" spans="1:6" ht="14.25">
      <c r="A274" t="s">
        <v>532</v>
      </c>
      <c r="B274" t="s">
        <v>533</v>
      </c>
      <c r="C274" s="2">
        <v>244502</v>
      </c>
      <c r="D274" s="2">
        <v>185580</v>
      </c>
      <c r="E274" s="2">
        <v>13988</v>
      </c>
      <c r="F274" s="2">
        <v>44934</v>
      </c>
    </row>
    <row r="275" spans="1:6" ht="14.25">
      <c r="A275" t="s">
        <v>534</v>
      </c>
      <c r="B275" t="s">
        <v>535</v>
      </c>
      <c r="C275" s="2">
        <v>41613</v>
      </c>
      <c r="D275" s="2">
        <v>4277</v>
      </c>
      <c r="E275" s="2">
        <v>5056</v>
      </c>
      <c r="F275" s="2">
        <v>32280</v>
      </c>
    </row>
    <row r="276" spans="1:6" ht="14.25">
      <c r="A276" t="s">
        <v>536</v>
      </c>
      <c r="B276" t="s">
        <v>537</v>
      </c>
      <c r="C276" s="2">
        <v>41611</v>
      </c>
      <c r="D276" s="2">
        <v>30221</v>
      </c>
      <c r="E276" s="2">
        <v>4655</v>
      </c>
      <c r="F276" s="2">
        <v>6735</v>
      </c>
    </row>
    <row r="277" spans="1:6" ht="14.25">
      <c r="A277" t="s">
        <v>538</v>
      </c>
      <c r="B277" t="s">
        <v>539</v>
      </c>
      <c r="C277" s="2">
        <v>710254.5</v>
      </c>
      <c r="D277" s="2">
        <v>586354</v>
      </c>
      <c r="E277" s="2">
        <v>11586</v>
      </c>
      <c r="F277" s="2">
        <v>112314.5</v>
      </c>
    </row>
    <row r="278" spans="1:6" ht="14.25">
      <c r="A278" t="s">
        <v>540</v>
      </c>
      <c r="B278" t="s">
        <v>541</v>
      </c>
      <c r="C278" s="2">
        <v>40051</v>
      </c>
      <c r="D278" s="2">
        <v>26796</v>
      </c>
      <c r="E278" s="2">
        <v>604</v>
      </c>
      <c r="F278" s="2">
        <v>12651</v>
      </c>
    </row>
    <row r="279" spans="1:6" ht="14.25">
      <c r="A279" t="s">
        <v>542</v>
      </c>
      <c r="B279" t="s">
        <v>543</v>
      </c>
      <c r="C279" s="2">
        <v>139947</v>
      </c>
      <c r="D279" s="2">
        <v>121690</v>
      </c>
      <c r="E279" s="2">
        <v>-265</v>
      </c>
      <c r="F279" s="2">
        <v>18522</v>
      </c>
    </row>
    <row r="280" spans="1:6" ht="14.25">
      <c r="A280" t="s">
        <v>544</v>
      </c>
      <c r="B280" t="s">
        <v>545</v>
      </c>
      <c r="C280" s="2">
        <v>759573</v>
      </c>
      <c r="D280" s="2">
        <v>453512</v>
      </c>
      <c r="E280" s="2">
        <v>50370</v>
      </c>
      <c r="F280" s="2">
        <v>255691</v>
      </c>
    </row>
    <row r="281" spans="1:6" ht="14.25">
      <c r="A281" t="s">
        <v>546</v>
      </c>
      <c r="B281" t="s">
        <v>547</v>
      </c>
      <c r="C281" s="2">
        <v>288844</v>
      </c>
      <c r="D281" s="2">
        <v>205200</v>
      </c>
      <c r="E281" s="2">
        <v>7186</v>
      </c>
      <c r="F281" s="2">
        <v>76458</v>
      </c>
    </row>
    <row r="282" spans="1:6" ht="14.25">
      <c r="A282" t="s">
        <v>548</v>
      </c>
      <c r="B282" t="s">
        <v>549</v>
      </c>
      <c r="C282" s="2">
        <v>29452</v>
      </c>
      <c r="D282" s="2">
        <v>8838</v>
      </c>
      <c r="E282" s="2">
        <v>3298</v>
      </c>
      <c r="F282" s="2">
        <v>17316</v>
      </c>
    </row>
    <row r="283" spans="1:6" ht="14.25">
      <c r="A283" t="s">
        <v>550</v>
      </c>
      <c r="B283" t="s">
        <v>551</v>
      </c>
      <c r="C283" s="2">
        <v>10473844</v>
      </c>
      <c r="D283" s="2">
        <v>7721819</v>
      </c>
      <c r="E283" s="2">
        <v>255148</v>
      </c>
      <c r="F283" s="2">
        <v>2496877</v>
      </c>
    </row>
    <row r="284" spans="1:6" ht="14.25">
      <c r="A284" t="s">
        <v>552</v>
      </c>
      <c r="B284" t="s">
        <v>553</v>
      </c>
      <c r="C284" s="2">
        <v>508871</v>
      </c>
      <c r="D284" s="2">
        <v>76564</v>
      </c>
      <c r="E284" s="2">
        <v>9221</v>
      </c>
      <c r="F284" s="2">
        <v>423086</v>
      </c>
    </row>
    <row r="285" spans="1:6" ht="14.25">
      <c r="A285" t="s">
        <v>554</v>
      </c>
      <c r="B285" t="s">
        <v>555</v>
      </c>
      <c r="C285" s="2">
        <v>5239633</v>
      </c>
      <c r="D285" s="2">
        <v>3160468</v>
      </c>
      <c r="E285" s="2">
        <v>82080</v>
      </c>
      <c r="F285" s="2">
        <v>1997085</v>
      </c>
    </row>
    <row r="286" spans="1:6" ht="14.25">
      <c r="A286" t="s">
        <v>556</v>
      </c>
      <c r="B286" t="s">
        <v>557</v>
      </c>
      <c r="C286" s="2">
        <v>147857</v>
      </c>
      <c r="D286" s="2">
        <v>14364</v>
      </c>
      <c r="E286" s="2">
        <v>2878</v>
      </c>
      <c r="F286" s="2">
        <v>130615</v>
      </c>
    </row>
    <row r="287" spans="1:6" ht="14.25">
      <c r="A287" t="s">
        <v>558</v>
      </c>
      <c r="B287" t="s">
        <v>559</v>
      </c>
      <c r="C287" s="2">
        <v>162104</v>
      </c>
      <c r="D287" s="2">
        <v>124627</v>
      </c>
      <c r="E287" s="2">
        <v>3991</v>
      </c>
      <c r="F287" s="2">
        <v>33486</v>
      </c>
    </row>
    <row r="288" spans="1:6" ht="14.25">
      <c r="A288" t="s">
        <v>560</v>
      </c>
      <c r="B288" t="s">
        <v>561</v>
      </c>
      <c r="C288" s="2">
        <v>85214</v>
      </c>
      <c r="D288" s="2">
        <v>27245</v>
      </c>
      <c r="E288" s="2">
        <v>180</v>
      </c>
      <c r="F288" s="2">
        <v>57789</v>
      </c>
    </row>
    <row r="289" spans="1:6" ht="14.25">
      <c r="A289" t="s">
        <v>562</v>
      </c>
      <c r="B289" t="s">
        <v>563</v>
      </c>
      <c r="C289" s="2">
        <v>-5189</v>
      </c>
      <c r="D289" s="2">
        <v>3142</v>
      </c>
      <c r="E289" s="2">
        <v>4155</v>
      </c>
      <c r="F289" s="2">
        <v>-12486</v>
      </c>
    </row>
    <row r="290" spans="1:6" ht="14.25">
      <c r="A290" t="s">
        <v>564</v>
      </c>
      <c r="B290" t="s">
        <v>565</v>
      </c>
      <c r="C290" s="2">
        <v>426213</v>
      </c>
      <c r="D290" s="2">
        <v>73959</v>
      </c>
      <c r="E290" s="2">
        <v>-3963</v>
      </c>
      <c r="F290" s="2">
        <v>356217</v>
      </c>
    </row>
    <row r="291" spans="1:6" ht="14.25">
      <c r="A291" t="s">
        <v>566</v>
      </c>
      <c r="B291" t="s">
        <v>567</v>
      </c>
      <c r="C291" s="2">
        <v>66670</v>
      </c>
      <c r="D291" s="2">
        <v>15974</v>
      </c>
      <c r="E291" s="2">
        <v>-28</v>
      </c>
      <c r="F291" s="2">
        <v>50724</v>
      </c>
    </row>
    <row r="292" spans="1:6" ht="14.25">
      <c r="A292" t="s">
        <v>568</v>
      </c>
      <c r="B292" t="s">
        <v>569</v>
      </c>
      <c r="C292" s="2">
        <v>60304</v>
      </c>
      <c r="D292" s="2">
        <v>28387</v>
      </c>
      <c r="E292" s="2">
        <v>-7356</v>
      </c>
      <c r="F292" s="2">
        <v>39273</v>
      </c>
    </row>
    <row r="293" spans="1:6" ht="14.25">
      <c r="A293" t="s">
        <v>570</v>
      </c>
      <c r="B293" t="s">
        <v>571</v>
      </c>
      <c r="C293" s="2">
        <v>253990</v>
      </c>
      <c r="D293" s="2">
        <v>860064</v>
      </c>
      <c r="E293" s="2">
        <v>8112</v>
      </c>
      <c r="F293" s="2">
        <v>-614186</v>
      </c>
    </row>
    <row r="294" spans="1:6" ht="14.25">
      <c r="A294" t="s">
        <v>572</v>
      </c>
      <c r="B294" t="s">
        <v>573</v>
      </c>
      <c r="C294" s="2">
        <v>51614</v>
      </c>
      <c r="D294" s="2">
        <v>58072</v>
      </c>
      <c r="E294" s="2">
        <v>-7085</v>
      </c>
      <c r="F294" s="2">
        <v>627</v>
      </c>
    </row>
    <row r="295" spans="1:6" ht="14.25">
      <c r="A295" t="s">
        <v>574</v>
      </c>
      <c r="B295" t="s">
        <v>575</v>
      </c>
      <c r="C295" s="2">
        <v>6947644</v>
      </c>
      <c r="D295" s="2">
        <v>4732694</v>
      </c>
      <c r="E295" s="2">
        <v>145810</v>
      </c>
      <c r="F295" s="2">
        <v>2069140</v>
      </c>
    </row>
    <row r="296" spans="1:6" ht="14.25">
      <c r="A296" t="s">
        <v>576</v>
      </c>
      <c r="B296" t="s">
        <v>577</v>
      </c>
      <c r="C296" s="2">
        <v>2980521</v>
      </c>
      <c r="D296" s="2">
        <v>2059597</v>
      </c>
      <c r="E296" s="2">
        <v>-2033</v>
      </c>
      <c r="F296" s="2">
        <v>922957</v>
      </c>
    </row>
    <row r="297" spans="1:6" ht="14.25">
      <c r="A297" t="s">
        <v>578</v>
      </c>
      <c r="B297" t="s">
        <v>579</v>
      </c>
      <c r="C297" s="2">
        <v>2070799</v>
      </c>
      <c r="D297" s="2">
        <v>1022348</v>
      </c>
      <c r="E297" s="2">
        <v>34390</v>
      </c>
      <c r="F297" s="2">
        <v>1014061</v>
      </c>
    </row>
    <row r="298" spans="1:6" ht="14.25">
      <c r="A298" t="s">
        <v>580</v>
      </c>
      <c r="B298" t="s">
        <v>581</v>
      </c>
      <c r="C298" s="2">
        <v>199811</v>
      </c>
      <c r="D298" s="2">
        <v>97578</v>
      </c>
      <c r="E298" s="2">
        <v>17046</v>
      </c>
      <c r="F298" s="2">
        <v>85187</v>
      </c>
    </row>
    <row r="299" spans="1:6" ht="14.25">
      <c r="A299" t="s">
        <v>582</v>
      </c>
      <c r="B299" t="s">
        <v>583</v>
      </c>
      <c r="C299" s="2">
        <v>1617942</v>
      </c>
      <c r="D299" s="2">
        <v>1194971</v>
      </c>
      <c r="E299" s="2">
        <v>1545</v>
      </c>
      <c r="F299" s="2">
        <v>421426</v>
      </c>
    </row>
    <row r="300" spans="2:6" ht="14.25">
      <c r="B300" s="16" t="s">
        <v>593</v>
      </c>
      <c r="C300" s="23">
        <v>828380695.5</v>
      </c>
      <c r="D300" s="23">
        <v>565240264</v>
      </c>
      <c r="E300" s="23">
        <v>28288135</v>
      </c>
      <c r="F300" s="23">
        <v>234852296.5</v>
      </c>
    </row>
    <row r="301" spans="3:6" ht="14.25">
      <c r="C301" s="2"/>
      <c r="D301" s="304"/>
      <c r="E301" s="2"/>
      <c r="F301" s="2"/>
    </row>
    <row r="302" spans="3:6" ht="14.25">
      <c r="C302" s="2"/>
      <c r="D302" s="2"/>
      <c r="E302" s="2"/>
      <c r="F302"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2022-12-27&amp;R&amp;9&amp;A</oddHeader>
    <oddFooter>&amp;L&amp;9&amp;F&amp;C&amp;9&amp;P (&amp;N)</oddFooter>
  </headerFooter>
</worksheet>
</file>

<file path=xl/worksheets/sheet3.xml><?xml version="1.0" encoding="utf-8"?>
<worksheet xmlns="http://schemas.openxmlformats.org/spreadsheetml/2006/main" xmlns:r="http://schemas.openxmlformats.org/officeDocument/2006/relationships">
  <dimension ref="A1:F300"/>
  <sheetViews>
    <sheetView view="pageLayout" workbookViewId="0" topLeftCell="A1">
      <selection activeCell="A1" sqref="A1"/>
    </sheetView>
  </sheetViews>
  <sheetFormatPr defaultColWidth="9.140625" defaultRowHeight="15"/>
  <cols>
    <col min="2" max="2" width="13.8515625" style="0" bestFit="1" customWidth="1"/>
    <col min="3" max="3" width="15.57421875" style="0" customWidth="1"/>
    <col min="4" max="4" width="12.28125" style="0" bestFit="1" customWidth="1"/>
    <col min="5" max="6" width="10.8515625" style="0" bestFit="1" customWidth="1"/>
  </cols>
  <sheetData>
    <row r="1" ht="14.25">
      <c r="A1" s="16" t="s">
        <v>590</v>
      </c>
    </row>
    <row r="2" spans="1:5" ht="14.25">
      <c r="A2" t="s">
        <v>591</v>
      </c>
      <c r="E2" s="216"/>
    </row>
    <row r="4" ht="14.25">
      <c r="A4" s="40" t="s">
        <v>756</v>
      </c>
    </row>
    <row r="5" ht="14.25">
      <c r="A5" s="41" t="s">
        <v>0</v>
      </c>
    </row>
    <row r="7" spans="1:6" ht="14.25">
      <c r="A7" s="307" t="s">
        <v>1</v>
      </c>
      <c r="B7" s="307" t="s">
        <v>2</v>
      </c>
      <c r="C7" s="309" t="s">
        <v>740</v>
      </c>
      <c r="D7" s="42" t="s">
        <v>586</v>
      </c>
      <c r="E7" s="42"/>
      <c r="F7" s="42"/>
    </row>
    <row r="8" spans="1:6" ht="42" customHeight="1">
      <c r="A8" s="308"/>
      <c r="B8" s="308"/>
      <c r="C8" s="310"/>
      <c r="D8" s="17" t="s">
        <v>587</v>
      </c>
      <c r="E8" s="181" t="s">
        <v>588</v>
      </c>
      <c r="F8" s="181" t="s">
        <v>589</v>
      </c>
    </row>
    <row r="10" spans="1:6" ht="14.25">
      <c r="A10" t="s">
        <v>4</v>
      </c>
      <c r="B10" t="s">
        <v>5</v>
      </c>
      <c r="C10" s="2">
        <v>3355991</v>
      </c>
      <c r="D10" s="2">
        <v>2505403</v>
      </c>
      <c r="E10" s="2">
        <v>42963</v>
      </c>
      <c r="F10" s="2">
        <v>807625</v>
      </c>
    </row>
    <row r="11" spans="1:6" ht="14.25">
      <c r="A11" t="s">
        <v>6</v>
      </c>
      <c r="B11" t="s">
        <v>7</v>
      </c>
      <c r="C11" s="2">
        <v>3684547</v>
      </c>
      <c r="D11" s="2">
        <v>3213431</v>
      </c>
      <c r="E11" s="2">
        <v>170435</v>
      </c>
      <c r="F11" s="2">
        <v>300681</v>
      </c>
    </row>
    <row r="12" spans="1:6" ht="14.25">
      <c r="A12" t="s">
        <v>8</v>
      </c>
      <c r="B12" t="s">
        <v>9</v>
      </c>
      <c r="C12" s="2">
        <v>7194788</v>
      </c>
      <c r="D12" s="2">
        <v>6754480</v>
      </c>
      <c r="E12" s="2">
        <v>137062</v>
      </c>
      <c r="F12" s="2">
        <v>303246</v>
      </c>
    </row>
    <row r="13" spans="1:6" ht="14.25">
      <c r="A13" t="s">
        <v>10</v>
      </c>
      <c r="B13" t="s">
        <v>11</v>
      </c>
      <c r="C13" s="2">
        <v>10445390</v>
      </c>
      <c r="D13" s="2">
        <v>9924330</v>
      </c>
      <c r="E13" s="2">
        <v>191478</v>
      </c>
      <c r="F13" s="2">
        <v>329582</v>
      </c>
    </row>
    <row r="14" spans="1:6" ht="14.25">
      <c r="A14" t="s">
        <v>12</v>
      </c>
      <c r="B14" t="s">
        <v>13</v>
      </c>
      <c r="C14" s="2">
        <v>5802211</v>
      </c>
      <c r="D14" s="2">
        <v>4517457</v>
      </c>
      <c r="E14" s="2">
        <v>7847</v>
      </c>
      <c r="F14" s="2">
        <v>1276907</v>
      </c>
    </row>
    <row r="15" spans="1:6" ht="14.25">
      <c r="A15" t="s">
        <v>14</v>
      </c>
      <c r="B15" t="s">
        <v>15</v>
      </c>
      <c r="C15" s="2">
        <v>4190079</v>
      </c>
      <c r="D15" s="2">
        <v>3873328</v>
      </c>
      <c r="E15" s="2">
        <v>221298</v>
      </c>
      <c r="F15" s="2">
        <v>95453</v>
      </c>
    </row>
    <row r="16" spans="1:6" ht="14.25">
      <c r="A16" t="s">
        <v>16</v>
      </c>
      <c r="B16" t="s">
        <v>17</v>
      </c>
      <c r="C16" s="2">
        <v>9425861</v>
      </c>
      <c r="D16" s="2">
        <v>7837695</v>
      </c>
      <c r="E16" s="2">
        <v>28083</v>
      </c>
      <c r="F16" s="2">
        <v>1560083</v>
      </c>
    </row>
    <row r="17" spans="1:6" ht="14.25">
      <c r="A17" t="s">
        <v>18</v>
      </c>
      <c r="B17" t="s">
        <v>19</v>
      </c>
      <c r="C17" s="2">
        <v>6672400</v>
      </c>
      <c r="D17" s="2">
        <v>5111242</v>
      </c>
      <c r="E17" s="2">
        <v>84642</v>
      </c>
      <c r="F17" s="2">
        <v>1476516</v>
      </c>
    </row>
    <row r="18" spans="1:6" ht="14.25">
      <c r="A18" t="s">
        <v>20</v>
      </c>
      <c r="B18" t="s">
        <v>21</v>
      </c>
      <c r="C18" s="2">
        <v>1699033</v>
      </c>
      <c r="D18" s="2">
        <v>1497468</v>
      </c>
      <c r="E18" s="2">
        <v>18172</v>
      </c>
      <c r="F18" s="2">
        <v>183393</v>
      </c>
    </row>
    <row r="19" spans="1:6" ht="14.25">
      <c r="A19" t="s">
        <v>22</v>
      </c>
      <c r="B19" t="s">
        <v>23</v>
      </c>
      <c r="C19" s="2">
        <v>9149755</v>
      </c>
      <c r="D19" s="2">
        <v>7597828</v>
      </c>
      <c r="E19" s="2">
        <v>209811</v>
      </c>
      <c r="F19" s="2">
        <v>1342116</v>
      </c>
    </row>
    <row r="20" spans="1:6" ht="14.25">
      <c r="A20" t="s">
        <v>24</v>
      </c>
      <c r="B20" t="s">
        <v>25</v>
      </c>
      <c r="C20" s="2">
        <v>4651589</v>
      </c>
      <c r="D20" s="2">
        <v>4071019</v>
      </c>
      <c r="E20" s="2">
        <v>11150</v>
      </c>
      <c r="F20" s="2">
        <v>569420</v>
      </c>
    </row>
    <row r="21" spans="1:6" ht="14.25">
      <c r="A21" t="s">
        <v>26</v>
      </c>
      <c r="B21" t="s">
        <v>27</v>
      </c>
      <c r="C21" s="2">
        <v>2433016</v>
      </c>
      <c r="D21" s="2">
        <v>1952759</v>
      </c>
      <c r="E21" s="2">
        <v>101685</v>
      </c>
      <c r="F21" s="2">
        <v>378572</v>
      </c>
    </row>
    <row r="22" spans="1:6" ht="14.25">
      <c r="A22" t="s">
        <v>28</v>
      </c>
      <c r="B22" t="s">
        <v>29</v>
      </c>
      <c r="C22" s="2">
        <v>1289544</v>
      </c>
      <c r="D22" s="2">
        <v>1156529</v>
      </c>
      <c r="E22" s="2">
        <v>61447</v>
      </c>
      <c r="F22" s="2">
        <v>71568</v>
      </c>
    </row>
    <row r="23" spans="1:6" ht="14.25">
      <c r="A23" t="s">
        <v>30</v>
      </c>
      <c r="B23" t="s">
        <v>31</v>
      </c>
      <c r="C23" s="2">
        <v>6671618</v>
      </c>
      <c r="D23" s="2">
        <v>5761968</v>
      </c>
      <c r="E23" s="2">
        <v>9086</v>
      </c>
      <c r="F23" s="2">
        <v>900564</v>
      </c>
    </row>
    <row r="24" spans="1:6" ht="14.25">
      <c r="A24" t="s">
        <v>32</v>
      </c>
      <c r="B24" t="s">
        <v>33</v>
      </c>
      <c r="C24" s="2">
        <v>3266859</v>
      </c>
      <c r="D24" s="2">
        <v>2868285</v>
      </c>
      <c r="E24" s="2">
        <v>2891</v>
      </c>
      <c r="F24" s="2">
        <v>395683</v>
      </c>
    </row>
    <row r="25" spans="1:6" ht="14.25">
      <c r="A25" t="s">
        <v>34</v>
      </c>
      <c r="B25" t="s">
        <v>35</v>
      </c>
      <c r="C25" s="2">
        <v>6254966</v>
      </c>
      <c r="D25" s="2">
        <v>5253190</v>
      </c>
      <c r="E25" s="2">
        <v>7847</v>
      </c>
      <c r="F25" s="2">
        <v>993929</v>
      </c>
    </row>
    <row r="26" spans="1:6" ht="14.25">
      <c r="A26" t="s">
        <v>36</v>
      </c>
      <c r="B26" t="s">
        <v>37</v>
      </c>
      <c r="C26" s="2">
        <v>46381927</v>
      </c>
      <c r="D26" s="2">
        <v>18314753</v>
      </c>
      <c r="E26" s="2">
        <v>6606</v>
      </c>
      <c r="F26" s="2">
        <v>28060568</v>
      </c>
    </row>
    <row r="27" spans="1:6" ht="14.25">
      <c r="A27" t="s">
        <v>38</v>
      </c>
      <c r="B27" t="s">
        <v>39</v>
      </c>
      <c r="C27" s="2">
        <v>7299118</v>
      </c>
      <c r="D27" s="2">
        <v>5111538</v>
      </c>
      <c r="E27" s="2">
        <v>293316</v>
      </c>
      <c r="F27" s="2">
        <v>1894264</v>
      </c>
    </row>
    <row r="28" spans="1:6" ht="14.25">
      <c r="A28" t="s">
        <v>40</v>
      </c>
      <c r="B28" t="s">
        <v>41</v>
      </c>
      <c r="C28" s="2">
        <v>8254615</v>
      </c>
      <c r="D28" s="2">
        <v>6616363</v>
      </c>
      <c r="E28" s="2">
        <v>9086</v>
      </c>
      <c r="F28" s="2">
        <v>1629166</v>
      </c>
    </row>
    <row r="29" spans="1:6" ht="14.25">
      <c r="A29" t="s">
        <v>42</v>
      </c>
      <c r="B29" t="s">
        <v>43</v>
      </c>
      <c r="C29" s="2">
        <v>1805667</v>
      </c>
      <c r="D29" s="2">
        <v>515423</v>
      </c>
      <c r="E29" s="2">
        <v>1239</v>
      </c>
      <c r="F29" s="2">
        <v>1289005</v>
      </c>
    </row>
    <row r="30" spans="1:6" ht="14.25">
      <c r="A30" t="s">
        <v>44</v>
      </c>
      <c r="B30" t="s">
        <v>45</v>
      </c>
      <c r="C30" s="2">
        <v>2790239</v>
      </c>
      <c r="D30" s="2">
        <v>239564</v>
      </c>
      <c r="E30" s="2">
        <v>0</v>
      </c>
      <c r="F30" s="2">
        <v>2550675</v>
      </c>
    </row>
    <row r="31" spans="1:6" ht="14.25">
      <c r="A31" t="s">
        <v>46</v>
      </c>
      <c r="B31" t="s">
        <v>47</v>
      </c>
      <c r="C31" s="2">
        <v>3997738</v>
      </c>
      <c r="D31" s="2">
        <v>3098820</v>
      </c>
      <c r="E31" s="2">
        <v>413</v>
      </c>
      <c r="F31" s="2">
        <v>898505</v>
      </c>
    </row>
    <row r="32" spans="1:6" ht="14.25">
      <c r="A32" t="s">
        <v>48</v>
      </c>
      <c r="B32" t="s">
        <v>49</v>
      </c>
      <c r="C32" s="2">
        <v>1938286</v>
      </c>
      <c r="D32" s="2">
        <v>1780795</v>
      </c>
      <c r="E32" s="2">
        <v>24366</v>
      </c>
      <c r="F32" s="2">
        <v>133125</v>
      </c>
    </row>
    <row r="33" spans="1:6" ht="14.25">
      <c r="A33" t="s">
        <v>50</v>
      </c>
      <c r="B33" t="s">
        <v>51</v>
      </c>
      <c r="C33" s="2">
        <v>12043102</v>
      </c>
      <c r="D33" s="2">
        <v>10486516</v>
      </c>
      <c r="E33" s="2">
        <v>953665</v>
      </c>
      <c r="F33" s="2">
        <v>602921</v>
      </c>
    </row>
    <row r="34" spans="1:6" ht="14.25">
      <c r="A34" t="s">
        <v>52</v>
      </c>
      <c r="B34" t="s">
        <v>53</v>
      </c>
      <c r="C34" s="2">
        <v>3657281</v>
      </c>
      <c r="D34" s="2">
        <v>2684904</v>
      </c>
      <c r="E34" s="2">
        <v>175524</v>
      </c>
      <c r="F34" s="2">
        <v>796853</v>
      </c>
    </row>
    <row r="35" spans="1:6" ht="14.25">
      <c r="A35" t="s">
        <v>54</v>
      </c>
      <c r="B35" t="s">
        <v>55</v>
      </c>
      <c r="C35" s="2">
        <v>3771101</v>
      </c>
      <c r="D35" s="2">
        <v>3143297</v>
      </c>
      <c r="E35" s="2">
        <v>192645</v>
      </c>
      <c r="F35" s="2">
        <v>435159</v>
      </c>
    </row>
    <row r="36" spans="1:6" ht="14.25">
      <c r="A36" t="s">
        <v>56</v>
      </c>
      <c r="B36" t="s">
        <v>57</v>
      </c>
      <c r="C36" s="2">
        <v>2633320</v>
      </c>
      <c r="D36" s="2">
        <v>2428199</v>
      </c>
      <c r="E36" s="2">
        <v>55543</v>
      </c>
      <c r="F36" s="2">
        <v>149578</v>
      </c>
    </row>
    <row r="37" spans="1:6" ht="14.25">
      <c r="A37" t="s">
        <v>58</v>
      </c>
      <c r="B37" t="s">
        <v>59</v>
      </c>
      <c r="C37" s="2">
        <v>437914</v>
      </c>
      <c r="D37" s="2">
        <v>426377</v>
      </c>
      <c r="E37" s="2">
        <v>8277</v>
      </c>
      <c r="F37" s="2">
        <v>3260</v>
      </c>
    </row>
    <row r="38" spans="1:6" ht="14.25">
      <c r="A38" t="s">
        <v>60</v>
      </c>
      <c r="B38" t="s">
        <v>61</v>
      </c>
      <c r="C38" s="2">
        <v>1908409</v>
      </c>
      <c r="D38" s="2">
        <v>1669701</v>
      </c>
      <c r="E38" s="2">
        <v>134480</v>
      </c>
      <c r="F38" s="2">
        <v>104228</v>
      </c>
    </row>
    <row r="39" spans="1:6" ht="14.25">
      <c r="A39" t="s">
        <v>62</v>
      </c>
      <c r="B39" t="s">
        <v>63</v>
      </c>
      <c r="C39" s="2">
        <v>778642</v>
      </c>
      <c r="D39" s="2">
        <v>635493</v>
      </c>
      <c r="E39" s="2">
        <v>124292</v>
      </c>
      <c r="F39" s="2">
        <v>18857</v>
      </c>
    </row>
    <row r="40" spans="1:6" ht="14.25">
      <c r="A40" t="s">
        <v>64</v>
      </c>
      <c r="B40" t="s">
        <v>65</v>
      </c>
      <c r="C40" s="2">
        <v>1317978</v>
      </c>
      <c r="D40" s="2">
        <v>1072351</v>
      </c>
      <c r="E40" s="2">
        <v>149761</v>
      </c>
      <c r="F40" s="2">
        <v>95866</v>
      </c>
    </row>
    <row r="41" spans="1:6" ht="14.25">
      <c r="A41" t="s">
        <v>66</v>
      </c>
      <c r="B41" t="s">
        <v>67</v>
      </c>
      <c r="C41" s="2">
        <v>15817305</v>
      </c>
      <c r="D41" s="2">
        <v>10527826</v>
      </c>
      <c r="E41" s="2">
        <v>616608</v>
      </c>
      <c r="F41" s="2">
        <v>4672871</v>
      </c>
    </row>
    <row r="42" spans="1:6" ht="14.25">
      <c r="A42" t="s">
        <v>68</v>
      </c>
      <c r="B42" t="s">
        <v>69</v>
      </c>
      <c r="C42" s="2">
        <v>4571687</v>
      </c>
      <c r="D42" s="2">
        <v>3439821</v>
      </c>
      <c r="E42" s="2">
        <v>589736</v>
      </c>
      <c r="F42" s="2">
        <v>542130</v>
      </c>
    </row>
    <row r="43" spans="1:6" ht="14.25">
      <c r="A43" t="s">
        <v>70</v>
      </c>
      <c r="B43" t="s">
        <v>71</v>
      </c>
      <c r="C43" s="2">
        <v>2817990</v>
      </c>
      <c r="D43" s="2">
        <v>2502943</v>
      </c>
      <c r="E43" s="2">
        <v>226583</v>
      </c>
      <c r="F43" s="2">
        <v>88464</v>
      </c>
    </row>
    <row r="44" spans="1:6" ht="14.25">
      <c r="A44" t="s">
        <v>72</v>
      </c>
      <c r="B44" t="s">
        <v>73</v>
      </c>
      <c r="C44" s="2">
        <v>343924</v>
      </c>
      <c r="D44" s="2">
        <v>261429</v>
      </c>
      <c r="E44" s="2">
        <v>66595</v>
      </c>
      <c r="F44" s="2">
        <v>15900</v>
      </c>
    </row>
    <row r="45" spans="1:6" ht="14.25">
      <c r="A45" t="s">
        <v>74</v>
      </c>
      <c r="B45" t="s">
        <v>75</v>
      </c>
      <c r="C45" s="2">
        <v>1521299</v>
      </c>
      <c r="D45" s="2">
        <v>1175283</v>
      </c>
      <c r="E45" s="2">
        <v>250738</v>
      </c>
      <c r="F45" s="2">
        <v>95278</v>
      </c>
    </row>
    <row r="46" spans="1:6" ht="14.25">
      <c r="A46" t="s">
        <v>76</v>
      </c>
      <c r="B46" t="s">
        <v>77</v>
      </c>
      <c r="C46" s="2">
        <v>5253953</v>
      </c>
      <c r="D46" s="2">
        <v>3898931</v>
      </c>
      <c r="E46" s="2">
        <v>514260</v>
      </c>
      <c r="F46" s="2">
        <v>840762</v>
      </c>
    </row>
    <row r="47" spans="1:6" ht="14.25">
      <c r="A47" t="s">
        <v>78</v>
      </c>
      <c r="B47" t="s">
        <v>79</v>
      </c>
      <c r="C47" s="2">
        <v>1143236</v>
      </c>
      <c r="D47" s="2">
        <v>1060043</v>
      </c>
      <c r="E47" s="2">
        <v>12574</v>
      </c>
      <c r="F47" s="2">
        <v>70619</v>
      </c>
    </row>
    <row r="48" spans="1:6" ht="14.25">
      <c r="A48" t="s">
        <v>80</v>
      </c>
      <c r="B48" t="s">
        <v>81</v>
      </c>
      <c r="C48" s="2">
        <v>1095020</v>
      </c>
      <c r="D48" s="2">
        <v>731300</v>
      </c>
      <c r="E48" s="2">
        <v>294614</v>
      </c>
      <c r="F48" s="2">
        <v>69106</v>
      </c>
    </row>
    <row r="49" spans="1:6" ht="14.25">
      <c r="A49" t="s">
        <v>82</v>
      </c>
      <c r="B49" t="s">
        <v>83</v>
      </c>
      <c r="C49" s="2">
        <v>2529820</v>
      </c>
      <c r="D49" s="2">
        <v>1855029</v>
      </c>
      <c r="E49" s="2">
        <v>282642</v>
      </c>
      <c r="F49" s="2">
        <v>392149</v>
      </c>
    </row>
    <row r="50" spans="1:6" ht="14.25">
      <c r="A50" t="s">
        <v>84</v>
      </c>
      <c r="B50" t="s">
        <v>85</v>
      </c>
      <c r="C50" s="2">
        <v>8404294</v>
      </c>
      <c r="D50" s="2">
        <v>6096021</v>
      </c>
      <c r="E50" s="2">
        <v>365907</v>
      </c>
      <c r="F50" s="2">
        <v>1942366</v>
      </c>
    </row>
    <row r="51" spans="1:6" ht="14.25">
      <c r="A51" t="s">
        <v>86</v>
      </c>
      <c r="B51" t="s">
        <v>87</v>
      </c>
      <c r="C51" s="2">
        <v>4137246</v>
      </c>
      <c r="D51" s="2">
        <v>3436231</v>
      </c>
      <c r="E51" s="2">
        <v>261438</v>
      </c>
      <c r="F51" s="2">
        <v>439577</v>
      </c>
    </row>
    <row r="52" spans="1:6" ht="14.25">
      <c r="A52" t="s">
        <v>88</v>
      </c>
      <c r="B52" t="s">
        <v>89</v>
      </c>
      <c r="C52" s="2">
        <v>2023870</v>
      </c>
      <c r="D52" s="2">
        <v>1797369</v>
      </c>
      <c r="E52" s="2">
        <v>116733</v>
      </c>
      <c r="F52" s="2">
        <v>109768</v>
      </c>
    </row>
    <row r="53" spans="1:6" ht="14.25">
      <c r="A53" t="s">
        <v>90</v>
      </c>
      <c r="B53" t="s">
        <v>91</v>
      </c>
      <c r="C53" s="2">
        <v>71541</v>
      </c>
      <c r="D53" s="2">
        <v>47314</v>
      </c>
      <c r="E53" s="2">
        <v>23020</v>
      </c>
      <c r="F53" s="2">
        <v>1207</v>
      </c>
    </row>
    <row r="54" spans="1:6" ht="14.25">
      <c r="A54" t="s">
        <v>92</v>
      </c>
      <c r="B54" t="s">
        <v>93</v>
      </c>
      <c r="C54" s="2">
        <v>133269</v>
      </c>
      <c r="D54" s="2">
        <v>100480</v>
      </c>
      <c r="E54" s="2">
        <v>32789</v>
      </c>
      <c r="F54" s="2">
        <v>0</v>
      </c>
    </row>
    <row r="55" spans="1:6" ht="14.25">
      <c r="A55" t="s">
        <v>94</v>
      </c>
      <c r="B55" t="s">
        <v>95</v>
      </c>
      <c r="C55" s="2">
        <v>689173</v>
      </c>
      <c r="D55" s="2">
        <v>573817</v>
      </c>
      <c r="E55" s="2">
        <v>111671</v>
      </c>
      <c r="F55" s="2">
        <v>3685</v>
      </c>
    </row>
    <row r="56" spans="1:6" ht="14.25">
      <c r="A56" t="s">
        <v>96</v>
      </c>
      <c r="B56" t="s">
        <v>97</v>
      </c>
      <c r="C56" s="2">
        <v>310078</v>
      </c>
      <c r="D56" s="2">
        <v>259631</v>
      </c>
      <c r="E56" s="2">
        <v>47086</v>
      </c>
      <c r="F56" s="2">
        <v>3361</v>
      </c>
    </row>
    <row r="57" spans="1:6" ht="14.25">
      <c r="A57" t="s">
        <v>98</v>
      </c>
      <c r="B57" t="s">
        <v>99</v>
      </c>
      <c r="C57" s="2">
        <v>712591</v>
      </c>
      <c r="D57" s="2">
        <v>647600</v>
      </c>
      <c r="E57" s="2">
        <v>55790</v>
      </c>
      <c r="F57" s="2">
        <v>9201</v>
      </c>
    </row>
    <row r="58" spans="1:6" ht="14.25">
      <c r="A58" t="s">
        <v>100</v>
      </c>
      <c r="B58" t="s">
        <v>101</v>
      </c>
      <c r="C58" s="2">
        <v>1423910</v>
      </c>
      <c r="D58" s="2">
        <v>1117625</v>
      </c>
      <c r="E58" s="2">
        <v>81620</v>
      </c>
      <c r="F58" s="2">
        <v>224665</v>
      </c>
    </row>
    <row r="59" spans="1:6" ht="14.25">
      <c r="A59" t="s">
        <v>102</v>
      </c>
      <c r="B59" t="s">
        <v>103</v>
      </c>
      <c r="C59" s="2">
        <v>652904</v>
      </c>
      <c r="D59" s="2">
        <v>543507</v>
      </c>
      <c r="E59" s="2">
        <v>102853</v>
      </c>
      <c r="F59" s="2">
        <v>6544</v>
      </c>
    </row>
    <row r="60" spans="1:6" ht="14.25">
      <c r="A60" t="s">
        <v>104</v>
      </c>
      <c r="B60" t="s">
        <v>105</v>
      </c>
      <c r="C60" s="2">
        <v>12845358</v>
      </c>
      <c r="D60" s="2">
        <v>9074095</v>
      </c>
      <c r="E60" s="2">
        <v>653744</v>
      </c>
      <c r="F60" s="2">
        <v>3117519</v>
      </c>
    </row>
    <row r="61" spans="1:6" ht="14.25">
      <c r="A61" t="s">
        <v>106</v>
      </c>
      <c r="B61" t="s">
        <v>107</v>
      </c>
      <c r="C61" s="2">
        <v>11506821</v>
      </c>
      <c r="D61" s="2">
        <v>8270746</v>
      </c>
      <c r="E61" s="2">
        <v>409053</v>
      </c>
      <c r="F61" s="2">
        <v>2827022</v>
      </c>
    </row>
    <row r="62" spans="1:6" ht="14.25">
      <c r="A62" t="s">
        <v>108</v>
      </c>
      <c r="B62" t="s">
        <v>109</v>
      </c>
      <c r="C62" s="2">
        <v>2070470</v>
      </c>
      <c r="D62" s="2">
        <v>1693691</v>
      </c>
      <c r="E62" s="2">
        <v>225140</v>
      </c>
      <c r="F62" s="2">
        <v>151639</v>
      </c>
    </row>
    <row r="63" spans="1:6" ht="14.25">
      <c r="A63" t="s">
        <v>110</v>
      </c>
      <c r="B63" t="s">
        <v>111</v>
      </c>
      <c r="C63" s="2">
        <v>3536511</v>
      </c>
      <c r="D63" s="2">
        <v>2937321</v>
      </c>
      <c r="E63" s="2">
        <v>171748</v>
      </c>
      <c r="F63" s="2">
        <v>427442</v>
      </c>
    </row>
    <row r="64" spans="1:6" ht="14.25">
      <c r="A64" t="s">
        <v>112</v>
      </c>
      <c r="B64" t="s">
        <v>113</v>
      </c>
      <c r="C64" s="2">
        <v>623508</v>
      </c>
      <c r="D64" s="2">
        <v>502418</v>
      </c>
      <c r="E64" s="2">
        <v>62868</v>
      </c>
      <c r="F64" s="2">
        <v>58222</v>
      </c>
    </row>
    <row r="65" spans="1:6" ht="14.25">
      <c r="A65" t="s">
        <v>114</v>
      </c>
      <c r="B65" t="s">
        <v>115</v>
      </c>
      <c r="C65" s="2">
        <v>2295275</v>
      </c>
      <c r="D65" s="2">
        <v>1798908</v>
      </c>
      <c r="E65" s="2">
        <v>179703</v>
      </c>
      <c r="F65" s="2">
        <v>316664</v>
      </c>
    </row>
    <row r="66" spans="1:6" ht="14.25">
      <c r="A66" t="s">
        <v>116</v>
      </c>
      <c r="B66" t="s">
        <v>117</v>
      </c>
      <c r="C66" s="2">
        <v>148919</v>
      </c>
      <c r="D66" s="2">
        <v>97467</v>
      </c>
      <c r="E66" s="2">
        <v>47315</v>
      </c>
      <c r="F66" s="2">
        <v>4137</v>
      </c>
    </row>
    <row r="67" spans="1:6" ht="14.25">
      <c r="A67" t="s">
        <v>118</v>
      </c>
      <c r="B67" t="s">
        <v>119</v>
      </c>
      <c r="C67" s="2">
        <v>167019</v>
      </c>
      <c r="D67" s="2">
        <v>139769</v>
      </c>
      <c r="E67" s="2">
        <v>16749</v>
      </c>
      <c r="F67" s="2">
        <v>10501</v>
      </c>
    </row>
    <row r="68" spans="1:6" ht="14.25">
      <c r="A68" t="s">
        <v>120</v>
      </c>
      <c r="B68" t="s">
        <v>121</v>
      </c>
      <c r="C68" s="2">
        <v>548490</v>
      </c>
      <c r="D68" s="2">
        <v>518895</v>
      </c>
      <c r="E68" s="2">
        <v>16100</v>
      </c>
      <c r="F68" s="2">
        <v>13495</v>
      </c>
    </row>
    <row r="69" spans="1:6" ht="14.25">
      <c r="A69" t="s">
        <v>122</v>
      </c>
      <c r="B69" t="s">
        <v>123</v>
      </c>
      <c r="C69" s="2">
        <v>1205801</v>
      </c>
      <c r="D69" s="2">
        <v>1066235</v>
      </c>
      <c r="E69" s="2">
        <v>92342</v>
      </c>
      <c r="F69" s="2">
        <v>47224</v>
      </c>
    </row>
    <row r="70" spans="1:6" ht="14.25">
      <c r="A70" t="s">
        <v>124</v>
      </c>
      <c r="B70" t="s">
        <v>125</v>
      </c>
      <c r="C70" s="2">
        <v>666218</v>
      </c>
      <c r="D70" s="2">
        <v>507580</v>
      </c>
      <c r="E70" s="2">
        <v>66197</v>
      </c>
      <c r="F70" s="2">
        <v>92441</v>
      </c>
    </row>
    <row r="71" spans="1:6" ht="14.25">
      <c r="A71" t="s">
        <v>126</v>
      </c>
      <c r="B71" t="s">
        <v>127</v>
      </c>
      <c r="C71" s="2">
        <v>974395</v>
      </c>
      <c r="D71" s="2">
        <v>794749</v>
      </c>
      <c r="E71" s="2">
        <v>99393</v>
      </c>
      <c r="F71" s="2">
        <v>80253</v>
      </c>
    </row>
    <row r="72" spans="1:6" ht="14.25">
      <c r="A72" t="s">
        <v>128</v>
      </c>
      <c r="B72" t="s">
        <v>129</v>
      </c>
      <c r="C72" s="2">
        <v>12098665</v>
      </c>
      <c r="D72" s="2">
        <v>9149422</v>
      </c>
      <c r="E72" s="2">
        <v>512252</v>
      </c>
      <c r="F72" s="2">
        <v>2436991</v>
      </c>
    </row>
    <row r="73" spans="1:6" ht="14.25">
      <c r="A73" t="s">
        <v>130</v>
      </c>
      <c r="B73" t="s">
        <v>131</v>
      </c>
      <c r="C73" s="2">
        <v>1574601</v>
      </c>
      <c r="D73" s="2">
        <v>1244968</v>
      </c>
      <c r="E73" s="2">
        <v>126171</v>
      </c>
      <c r="F73" s="2">
        <v>203462</v>
      </c>
    </row>
    <row r="74" spans="1:6" ht="14.25">
      <c r="A74" t="s">
        <v>132</v>
      </c>
      <c r="B74" t="s">
        <v>133</v>
      </c>
      <c r="C74" s="2">
        <v>2382538</v>
      </c>
      <c r="D74" s="2">
        <v>1831012</v>
      </c>
      <c r="E74" s="2">
        <v>188520</v>
      </c>
      <c r="F74" s="2">
        <v>363006</v>
      </c>
    </row>
    <row r="75" spans="1:6" ht="14.25">
      <c r="A75" t="s">
        <v>134</v>
      </c>
      <c r="B75" t="s">
        <v>135</v>
      </c>
      <c r="C75" s="2">
        <v>88095</v>
      </c>
      <c r="D75" s="2">
        <v>66446</v>
      </c>
      <c r="E75" s="2">
        <v>15754</v>
      </c>
      <c r="F75" s="2">
        <v>5895</v>
      </c>
    </row>
    <row r="76" spans="1:6" ht="14.25">
      <c r="A76" t="s">
        <v>136</v>
      </c>
      <c r="B76" t="s">
        <v>137</v>
      </c>
      <c r="C76" s="2">
        <v>1151213</v>
      </c>
      <c r="D76" s="2">
        <v>886676</v>
      </c>
      <c r="E76" s="2">
        <v>58773</v>
      </c>
      <c r="F76" s="2">
        <v>205764</v>
      </c>
    </row>
    <row r="77" spans="1:6" ht="14.25">
      <c r="A77" t="s">
        <v>138</v>
      </c>
      <c r="B77" t="s">
        <v>139</v>
      </c>
      <c r="C77" s="2">
        <v>945674</v>
      </c>
      <c r="D77" s="2">
        <v>740064</v>
      </c>
      <c r="E77" s="2">
        <v>45665</v>
      </c>
      <c r="F77" s="2">
        <v>159945</v>
      </c>
    </row>
    <row r="78" spans="1:6" ht="14.25">
      <c r="A78" t="s">
        <v>140</v>
      </c>
      <c r="B78" t="s">
        <v>141</v>
      </c>
      <c r="C78" s="2">
        <v>1163599</v>
      </c>
      <c r="D78" s="2">
        <v>886332</v>
      </c>
      <c r="E78" s="2">
        <v>50334</v>
      </c>
      <c r="F78" s="2">
        <v>226933</v>
      </c>
    </row>
    <row r="79" spans="1:6" ht="14.25">
      <c r="A79" t="s">
        <v>142</v>
      </c>
      <c r="B79" t="s">
        <v>143</v>
      </c>
      <c r="C79" s="2">
        <v>28804</v>
      </c>
      <c r="D79" s="2">
        <v>13688</v>
      </c>
      <c r="E79" s="2">
        <v>13964</v>
      </c>
      <c r="F79" s="2">
        <v>1152</v>
      </c>
    </row>
    <row r="80" spans="1:6" ht="14.25">
      <c r="A80" t="s">
        <v>144</v>
      </c>
      <c r="B80" t="s">
        <v>145</v>
      </c>
      <c r="C80" s="2">
        <v>149195</v>
      </c>
      <c r="D80" s="2">
        <v>137504</v>
      </c>
      <c r="E80" s="2">
        <v>4285</v>
      </c>
      <c r="F80" s="2">
        <v>7406</v>
      </c>
    </row>
    <row r="81" spans="1:6" ht="14.25">
      <c r="A81" t="s">
        <v>146</v>
      </c>
      <c r="B81" t="s">
        <v>147</v>
      </c>
      <c r="C81" s="2">
        <v>131158</v>
      </c>
      <c r="D81" s="2">
        <v>59861</v>
      </c>
      <c r="E81" s="2">
        <v>64377</v>
      </c>
      <c r="F81" s="2">
        <v>6920</v>
      </c>
    </row>
    <row r="82" spans="1:6" ht="14.25">
      <c r="A82" t="s">
        <v>148</v>
      </c>
      <c r="B82" t="s">
        <v>149</v>
      </c>
      <c r="C82" s="2">
        <v>775248</v>
      </c>
      <c r="D82" s="2">
        <v>627460</v>
      </c>
      <c r="E82" s="2">
        <v>78038</v>
      </c>
      <c r="F82" s="2">
        <v>69750</v>
      </c>
    </row>
    <row r="83" spans="1:6" ht="14.25">
      <c r="A83" t="s">
        <v>150</v>
      </c>
      <c r="B83" t="s">
        <v>151</v>
      </c>
      <c r="C83" s="2">
        <v>1004821</v>
      </c>
      <c r="D83" s="2">
        <v>873325</v>
      </c>
      <c r="E83" s="2">
        <v>60733</v>
      </c>
      <c r="F83" s="2">
        <v>70763</v>
      </c>
    </row>
    <row r="84" spans="1:6" ht="14.25">
      <c r="A84" t="s">
        <v>152</v>
      </c>
      <c r="B84" t="s">
        <v>153</v>
      </c>
      <c r="C84" s="2">
        <v>59473</v>
      </c>
      <c r="D84" s="2">
        <v>36729</v>
      </c>
      <c r="E84" s="2">
        <v>18033</v>
      </c>
      <c r="F84" s="2">
        <v>4711</v>
      </c>
    </row>
    <row r="85" spans="1:6" ht="14.25">
      <c r="A85" t="s">
        <v>154</v>
      </c>
      <c r="B85" t="s">
        <v>155</v>
      </c>
      <c r="C85" s="2">
        <v>6925109</v>
      </c>
      <c r="D85" s="2">
        <v>5277127</v>
      </c>
      <c r="E85" s="2">
        <v>296311</v>
      </c>
      <c r="F85" s="2">
        <v>1351671</v>
      </c>
    </row>
    <row r="86" spans="1:6" ht="14.25">
      <c r="A86" t="s">
        <v>156</v>
      </c>
      <c r="B86" t="s">
        <v>157</v>
      </c>
      <c r="C86" s="2">
        <v>1646079</v>
      </c>
      <c r="D86" s="2">
        <v>1292634</v>
      </c>
      <c r="E86" s="2">
        <v>93144</v>
      </c>
      <c r="F86" s="2">
        <v>260301</v>
      </c>
    </row>
    <row r="87" spans="1:6" ht="14.25">
      <c r="A87" t="s">
        <v>158</v>
      </c>
      <c r="B87" t="s">
        <v>159</v>
      </c>
      <c r="C87" s="2">
        <v>11988</v>
      </c>
      <c r="D87" s="2">
        <v>1634</v>
      </c>
      <c r="E87" s="2">
        <v>10212</v>
      </c>
      <c r="F87" s="2">
        <v>142</v>
      </c>
    </row>
    <row r="88" spans="1:6" ht="14.25">
      <c r="A88" t="s">
        <v>160</v>
      </c>
      <c r="B88" t="s">
        <v>161</v>
      </c>
      <c r="C88" s="2">
        <v>70298</v>
      </c>
      <c r="D88" s="2">
        <v>54352</v>
      </c>
      <c r="E88" s="2">
        <v>7580</v>
      </c>
      <c r="F88" s="2">
        <v>8366</v>
      </c>
    </row>
    <row r="89" spans="1:6" ht="14.25">
      <c r="A89" t="s">
        <v>162</v>
      </c>
      <c r="B89" t="s">
        <v>163</v>
      </c>
      <c r="C89" s="2">
        <v>2051812</v>
      </c>
      <c r="D89" s="2">
        <v>1913295</v>
      </c>
      <c r="E89" s="2">
        <v>101604</v>
      </c>
      <c r="F89" s="2">
        <v>36913</v>
      </c>
    </row>
    <row r="90" spans="1:6" ht="14.25">
      <c r="A90" t="s">
        <v>164</v>
      </c>
      <c r="B90" t="s">
        <v>165</v>
      </c>
      <c r="C90" s="2">
        <v>13664</v>
      </c>
      <c r="D90" s="2">
        <v>6723</v>
      </c>
      <c r="E90" s="2">
        <v>3249</v>
      </c>
      <c r="F90" s="2">
        <v>3692</v>
      </c>
    </row>
    <row r="91" spans="1:6" ht="14.25">
      <c r="A91" t="s">
        <v>166</v>
      </c>
      <c r="B91" t="s">
        <v>167</v>
      </c>
      <c r="C91" s="2">
        <v>504239</v>
      </c>
      <c r="D91" s="2">
        <v>463453</v>
      </c>
      <c r="E91" s="2">
        <v>17835</v>
      </c>
      <c r="F91" s="2">
        <v>22951</v>
      </c>
    </row>
    <row r="92" spans="1:6" ht="14.25">
      <c r="A92" t="s">
        <v>168</v>
      </c>
      <c r="B92" t="s">
        <v>169</v>
      </c>
      <c r="C92" s="2">
        <v>14973</v>
      </c>
      <c r="D92" s="2">
        <v>7604</v>
      </c>
      <c r="E92" s="2">
        <v>4734</v>
      </c>
      <c r="F92" s="2">
        <v>2635</v>
      </c>
    </row>
    <row r="93" spans="1:6" ht="14.25">
      <c r="A93" t="s">
        <v>170</v>
      </c>
      <c r="B93" t="s">
        <v>171</v>
      </c>
      <c r="C93" s="2">
        <v>5479398</v>
      </c>
      <c r="D93" s="2">
        <v>4113329</v>
      </c>
      <c r="E93" s="2">
        <v>147409</v>
      </c>
      <c r="F93" s="2">
        <v>1218660</v>
      </c>
    </row>
    <row r="94" spans="1:6" ht="14.25">
      <c r="A94" t="s">
        <v>172</v>
      </c>
      <c r="B94" t="s">
        <v>173</v>
      </c>
      <c r="C94" s="2">
        <v>481626</v>
      </c>
      <c r="D94" s="2">
        <v>344811</v>
      </c>
      <c r="E94" s="2">
        <v>15126</v>
      </c>
      <c r="F94" s="2">
        <v>121689</v>
      </c>
    </row>
    <row r="95" spans="1:6" ht="14.25">
      <c r="A95" t="s">
        <v>174</v>
      </c>
      <c r="B95" t="s">
        <v>175</v>
      </c>
      <c r="C95" s="2">
        <v>1936143</v>
      </c>
      <c r="D95" s="2">
        <v>1613175</v>
      </c>
      <c r="E95" s="2">
        <v>45503</v>
      </c>
      <c r="F95" s="2">
        <v>277465</v>
      </c>
    </row>
    <row r="96" spans="1:6" ht="14.25">
      <c r="A96" t="s">
        <v>176</v>
      </c>
      <c r="B96" t="s">
        <v>177</v>
      </c>
      <c r="C96" s="2">
        <v>2858286</v>
      </c>
      <c r="D96" s="2">
        <v>2371346</v>
      </c>
      <c r="E96" s="2">
        <v>141719</v>
      </c>
      <c r="F96" s="2">
        <v>345221</v>
      </c>
    </row>
    <row r="97" spans="1:6" ht="14.25">
      <c r="A97" t="s">
        <v>178</v>
      </c>
      <c r="B97" t="s">
        <v>179</v>
      </c>
      <c r="C97" s="2">
        <v>504145</v>
      </c>
      <c r="D97" s="2">
        <v>447805</v>
      </c>
      <c r="E97" s="2">
        <v>23678</v>
      </c>
      <c r="F97" s="2">
        <v>32662</v>
      </c>
    </row>
    <row r="98" spans="1:6" ht="14.25">
      <c r="A98" t="s">
        <v>180</v>
      </c>
      <c r="B98" t="s">
        <v>181</v>
      </c>
      <c r="C98" s="2">
        <v>2435380</v>
      </c>
      <c r="D98" s="2">
        <v>2235804</v>
      </c>
      <c r="E98" s="2">
        <v>129446</v>
      </c>
      <c r="F98" s="2">
        <v>70130</v>
      </c>
    </row>
    <row r="99" spans="1:6" ht="14.25">
      <c r="A99" t="s">
        <v>182</v>
      </c>
      <c r="B99" t="s">
        <v>183</v>
      </c>
      <c r="C99" s="2">
        <v>7990164</v>
      </c>
      <c r="D99" s="2">
        <v>6471319</v>
      </c>
      <c r="E99" s="2">
        <v>903144</v>
      </c>
      <c r="F99" s="2">
        <v>615701</v>
      </c>
    </row>
    <row r="100" spans="1:6" ht="14.25">
      <c r="A100" t="s">
        <v>184</v>
      </c>
      <c r="B100" t="s">
        <v>185</v>
      </c>
      <c r="C100" s="2">
        <v>84256</v>
      </c>
      <c r="D100" s="2">
        <v>48875</v>
      </c>
      <c r="E100" s="2">
        <v>25601</v>
      </c>
      <c r="F100" s="2">
        <v>9780</v>
      </c>
    </row>
    <row r="101" spans="1:6" ht="14.25">
      <c r="A101" t="s">
        <v>186</v>
      </c>
      <c r="B101" t="s">
        <v>187</v>
      </c>
      <c r="C101" s="2">
        <v>5529473</v>
      </c>
      <c r="D101" s="2">
        <v>4366332</v>
      </c>
      <c r="E101" s="2">
        <v>180223</v>
      </c>
      <c r="F101" s="2">
        <v>982918</v>
      </c>
    </row>
    <row r="102" spans="1:6" ht="14.25">
      <c r="A102" t="s">
        <v>188</v>
      </c>
      <c r="B102" t="s">
        <v>189</v>
      </c>
      <c r="C102" s="2">
        <v>1604301</v>
      </c>
      <c r="D102" s="2">
        <v>1301610</v>
      </c>
      <c r="E102" s="2">
        <v>119982</v>
      </c>
      <c r="F102" s="2">
        <v>182709</v>
      </c>
    </row>
    <row r="103" spans="1:6" ht="14.25">
      <c r="A103" t="s">
        <v>190</v>
      </c>
      <c r="B103" t="s">
        <v>191</v>
      </c>
      <c r="C103" s="2">
        <v>2228008</v>
      </c>
      <c r="D103" s="2">
        <v>1788856</v>
      </c>
      <c r="E103" s="2">
        <v>83385</v>
      </c>
      <c r="F103" s="2">
        <v>355767</v>
      </c>
    </row>
    <row r="104" spans="1:6" ht="14.25">
      <c r="A104" t="s">
        <v>192</v>
      </c>
      <c r="B104" t="s">
        <v>193</v>
      </c>
      <c r="C104" s="2">
        <v>1612169</v>
      </c>
      <c r="D104" s="2">
        <v>1479600</v>
      </c>
      <c r="E104" s="2">
        <v>42751</v>
      </c>
      <c r="F104" s="2">
        <v>89818</v>
      </c>
    </row>
    <row r="105" spans="1:6" ht="14.25">
      <c r="A105" t="s">
        <v>194</v>
      </c>
      <c r="B105" t="s">
        <v>195</v>
      </c>
      <c r="C105" s="2">
        <v>867625</v>
      </c>
      <c r="D105" s="2">
        <v>703134</v>
      </c>
      <c r="E105" s="2">
        <v>121297</v>
      </c>
      <c r="F105" s="2">
        <v>43194</v>
      </c>
    </row>
    <row r="106" spans="1:6" ht="14.25">
      <c r="A106" t="s">
        <v>196</v>
      </c>
      <c r="B106" t="s">
        <v>197</v>
      </c>
      <c r="C106" s="2">
        <v>2797404</v>
      </c>
      <c r="D106" s="2">
        <v>2514498</v>
      </c>
      <c r="E106" s="2">
        <v>83016</v>
      </c>
      <c r="F106" s="2">
        <v>199890</v>
      </c>
    </row>
    <row r="107" spans="1:6" ht="14.25">
      <c r="A107" t="s">
        <v>198</v>
      </c>
      <c r="B107" t="s">
        <v>199</v>
      </c>
      <c r="C107" s="2">
        <v>1556901</v>
      </c>
      <c r="D107" s="2">
        <v>1272148</v>
      </c>
      <c r="E107" s="2">
        <v>4863</v>
      </c>
      <c r="F107" s="2">
        <v>279890</v>
      </c>
    </row>
    <row r="108" spans="1:6" ht="14.25">
      <c r="A108" t="s">
        <v>200</v>
      </c>
      <c r="B108" t="s">
        <v>201</v>
      </c>
      <c r="C108" s="2">
        <v>5451050</v>
      </c>
      <c r="D108" s="2">
        <v>5184762</v>
      </c>
      <c r="E108" s="2">
        <v>99946</v>
      </c>
      <c r="F108" s="2">
        <v>166342</v>
      </c>
    </row>
    <row r="109" spans="1:6" ht="14.25">
      <c r="A109" t="s">
        <v>202</v>
      </c>
      <c r="B109" t="s">
        <v>203</v>
      </c>
      <c r="C109" s="2">
        <v>114349</v>
      </c>
      <c r="D109" s="2">
        <v>79424</v>
      </c>
      <c r="E109" s="2">
        <v>33502</v>
      </c>
      <c r="F109" s="2">
        <v>1423</v>
      </c>
    </row>
    <row r="110" spans="1:6" ht="14.25">
      <c r="A110" t="s">
        <v>204</v>
      </c>
      <c r="B110" t="s">
        <v>205</v>
      </c>
      <c r="C110" s="2">
        <v>279882</v>
      </c>
      <c r="D110" s="2">
        <v>192429</v>
      </c>
      <c r="E110" s="2">
        <v>45925</v>
      </c>
      <c r="F110" s="2">
        <v>41528</v>
      </c>
    </row>
    <row r="111" spans="1:6" ht="14.25">
      <c r="A111" t="s">
        <v>206</v>
      </c>
      <c r="B111" t="s">
        <v>207</v>
      </c>
      <c r="C111" s="2">
        <v>894399</v>
      </c>
      <c r="D111" s="2">
        <v>776539</v>
      </c>
      <c r="E111" s="2">
        <v>37213</v>
      </c>
      <c r="F111" s="2">
        <v>80647</v>
      </c>
    </row>
    <row r="112" spans="1:6" ht="14.25">
      <c r="A112" t="s">
        <v>208</v>
      </c>
      <c r="B112" t="s">
        <v>209</v>
      </c>
      <c r="C112" s="2">
        <v>3657947</v>
      </c>
      <c r="D112" s="2">
        <v>3305584</v>
      </c>
      <c r="E112" s="2">
        <v>123199</v>
      </c>
      <c r="F112" s="2">
        <v>229164</v>
      </c>
    </row>
    <row r="113" spans="1:6" ht="14.25">
      <c r="A113" t="s">
        <v>210</v>
      </c>
      <c r="B113" t="s">
        <v>211</v>
      </c>
      <c r="C113" s="2">
        <v>2730879</v>
      </c>
      <c r="D113" s="2">
        <v>2516234</v>
      </c>
      <c r="E113" s="2">
        <v>33453</v>
      </c>
      <c r="F113" s="2">
        <v>181192</v>
      </c>
    </row>
    <row r="114" spans="1:6" ht="14.25">
      <c r="A114" t="s">
        <v>212</v>
      </c>
      <c r="B114" t="s">
        <v>213</v>
      </c>
      <c r="C114" s="2">
        <v>2485054</v>
      </c>
      <c r="D114" s="2">
        <v>2186566</v>
      </c>
      <c r="E114" s="2">
        <v>159761</v>
      </c>
      <c r="F114" s="2">
        <v>138727</v>
      </c>
    </row>
    <row r="115" spans="1:6" ht="14.25">
      <c r="A115" t="s">
        <v>214</v>
      </c>
      <c r="B115" t="s">
        <v>215</v>
      </c>
      <c r="C115" s="2">
        <v>1650871</v>
      </c>
      <c r="D115" s="2">
        <v>1409988</v>
      </c>
      <c r="E115" s="2">
        <v>170161</v>
      </c>
      <c r="F115" s="2">
        <v>70722</v>
      </c>
    </row>
    <row r="116" spans="1:6" ht="14.25">
      <c r="A116" t="s">
        <v>216</v>
      </c>
      <c r="B116" t="s">
        <v>217</v>
      </c>
      <c r="C116" s="2">
        <v>1351717</v>
      </c>
      <c r="D116" s="2">
        <v>1120679</v>
      </c>
      <c r="E116" s="2">
        <v>157024</v>
      </c>
      <c r="F116" s="2">
        <v>74014</v>
      </c>
    </row>
    <row r="117" spans="1:6" ht="14.25">
      <c r="A117" t="s">
        <v>218</v>
      </c>
      <c r="B117" t="s">
        <v>219</v>
      </c>
      <c r="C117" s="2">
        <v>1100196</v>
      </c>
      <c r="D117" s="2">
        <v>864656</v>
      </c>
      <c r="E117" s="2">
        <v>130311</v>
      </c>
      <c r="F117" s="2">
        <v>105229</v>
      </c>
    </row>
    <row r="118" spans="1:6" ht="14.25">
      <c r="A118" t="s">
        <v>220</v>
      </c>
      <c r="B118" t="s">
        <v>221</v>
      </c>
      <c r="C118" s="2">
        <v>1504185</v>
      </c>
      <c r="D118" s="2">
        <v>1272241</v>
      </c>
      <c r="E118" s="2">
        <v>132680</v>
      </c>
      <c r="F118" s="2">
        <v>99264</v>
      </c>
    </row>
    <row r="119" spans="1:6" ht="14.25">
      <c r="A119" t="s">
        <v>222</v>
      </c>
      <c r="B119" t="s">
        <v>223</v>
      </c>
      <c r="C119" s="2">
        <v>808808</v>
      </c>
      <c r="D119" s="2">
        <v>625709</v>
      </c>
      <c r="E119" s="2">
        <v>125562</v>
      </c>
      <c r="F119" s="2">
        <v>57537</v>
      </c>
    </row>
    <row r="120" spans="1:6" ht="14.25">
      <c r="A120" t="s">
        <v>224</v>
      </c>
      <c r="B120" t="s">
        <v>225</v>
      </c>
      <c r="C120" s="2">
        <v>417408</v>
      </c>
      <c r="D120" s="2">
        <v>370821</v>
      </c>
      <c r="E120" s="2">
        <v>20371</v>
      </c>
      <c r="F120" s="2">
        <v>26216</v>
      </c>
    </row>
    <row r="121" spans="1:6" ht="14.25">
      <c r="A121" t="s">
        <v>226</v>
      </c>
      <c r="B121" t="s">
        <v>227</v>
      </c>
      <c r="C121" s="2">
        <v>223796</v>
      </c>
      <c r="D121" s="2">
        <v>174096</v>
      </c>
      <c r="E121" s="2">
        <v>30949</v>
      </c>
      <c r="F121" s="2">
        <v>18751</v>
      </c>
    </row>
    <row r="122" spans="1:6" ht="14.25">
      <c r="A122" t="s">
        <v>228</v>
      </c>
      <c r="B122" t="s">
        <v>229</v>
      </c>
      <c r="C122" s="2">
        <v>85951</v>
      </c>
      <c r="D122" s="2">
        <v>58195</v>
      </c>
      <c r="E122" s="2">
        <v>16811</v>
      </c>
      <c r="F122" s="2">
        <v>10945</v>
      </c>
    </row>
    <row r="123" spans="1:6" ht="14.25">
      <c r="A123" t="s">
        <v>230</v>
      </c>
      <c r="B123" t="s">
        <v>231</v>
      </c>
      <c r="C123" s="2">
        <v>664094</v>
      </c>
      <c r="D123" s="2">
        <v>479389</v>
      </c>
      <c r="E123" s="2">
        <v>106657</v>
      </c>
      <c r="F123" s="2">
        <v>78048</v>
      </c>
    </row>
    <row r="124" spans="1:6" ht="14.25">
      <c r="A124" t="s">
        <v>232</v>
      </c>
      <c r="B124" t="s">
        <v>233</v>
      </c>
      <c r="C124" s="2">
        <v>989025</v>
      </c>
      <c r="D124" s="2">
        <v>828110</v>
      </c>
      <c r="E124" s="2">
        <v>37327</v>
      </c>
      <c r="F124" s="2">
        <v>123588</v>
      </c>
    </row>
    <row r="125" spans="1:6" ht="14.25">
      <c r="A125" t="s">
        <v>234</v>
      </c>
      <c r="B125" t="s">
        <v>235</v>
      </c>
      <c r="C125" s="2">
        <v>3817319</v>
      </c>
      <c r="D125" s="2">
        <v>3443606</v>
      </c>
      <c r="E125" s="2">
        <v>277578</v>
      </c>
      <c r="F125" s="2">
        <v>96135</v>
      </c>
    </row>
    <row r="126" spans="1:6" ht="14.25">
      <c r="A126" t="s">
        <v>236</v>
      </c>
      <c r="B126" t="s">
        <v>237</v>
      </c>
      <c r="C126" s="2">
        <v>19681541</v>
      </c>
      <c r="D126" s="2">
        <v>10919212</v>
      </c>
      <c r="E126" s="2">
        <v>54929</v>
      </c>
      <c r="F126" s="2">
        <v>8707400</v>
      </c>
    </row>
    <row r="127" spans="1:6" ht="14.25">
      <c r="A127" t="s">
        <v>238</v>
      </c>
      <c r="B127" t="s">
        <v>239</v>
      </c>
      <c r="C127" s="2">
        <v>9739457</v>
      </c>
      <c r="D127" s="2">
        <v>6909003</v>
      </c>
      <c r="E127" s="2">
        <v>265698</v>
      </c>
      <c r="F127" s="2">
        <v>2564756</v>
      </c>
    </row>
    <row r="128" spans="1:6" ht="14.25">
      <c r="A128" t="s">
        <v>240</v>
      </c>
      <c r="B128" t="s">
        <v>241</v>
      </c>
      <c r="C128" s="2">
        <v>3752818</v>
      </c>
      <c r="D128" s="2">
        <v>2814749</v>
      </c>
      <c r="E128" s="2">
        <v>101293</v>
      </c>
      <c r="F128" s="2">
        <v>836776</v>
      </c>
    </row>
    <row r="129" spans="1:6" ht="14.25">
      <c r="A129" t="s">
        <v>242</v>
      </c>
      <c r="B129" t="s">
        <v>243</v>
      </c>
      <c r="C129" s="2">
        <v>11201674</v>
      </c>
      <c r="D129" s="2">
        <v>8068079</v>
      </c>
      <c r="E129" s="2">
        <v>238754</v>
      </c>
      <c r="F129" s="2">
        <v>2894841</v>
      </c>
    </row>
    <row r="130" spans="1:6" ht="14.25">
      <c r="A130" t="s">
        <v>244</v>
      </c>
      <c r="B130" t="s">
        <v>245</v>
      </c>
      <c r="C130" s="2">
        <v>4092057</v>
      </c>
      <c r="D130" s="2">
        <v>3735169</v>
      </c>
      <c r="E130" s="2">
        <v>158792</v>
      </c>
      <c r="F130" s="2">
        <v>198096</v>
      </c>
    </row>
    <row r="131" spans="1:6" ht="14.25">
      <c r="A131" t="s">
        <v>246</v>
      </c>
      <c r="B131" t="s">
        <v>247</v>
      </c>
      <c r="C131" s="2">
        <v>2857883</v>
      </c>
      <c r="D131" s="2">
        <v>2262670</v>
      </c>
      <c r="E131" s="2">
        <v>227146</v>
      </c>
      <c r="F131" s="2">
        <v>368067</v>
      </c>
    </row>
    <row r="132" spans="1:6" ht="14.25">
      <c r="A132" t="s">
        <v>248</v>
      </c>
      <c r="B132" t="s">
        <v>249</v>
      </c>
      <c r="C132" s="2">
        <v>3730300</v>
      </c>
      <c r="D132" s="2">
        <v>3060493</v>
      </c>
      <c r="E132" s="2">
        <v>214493</v>
      </c>
      <c r="F132" s="2">
        <v>455314</v>
      </c>
    </row>
    <row r="133" spans="1:6" ht="14.25">
      <c r="A133" t="s">
        <v>250</v>
      </c>
      <c r="B133" t="s">
        <v>251</v>
      </c>
      <c r="C133" s="2">
        <v>5248889</v>
      </c>
      <c r="D133" s="2">
        <v>4409783</v>
      </c>
      <c r="E133" s="2">
        <v>256663</v>
      </c>
      <c r="F133" s="2">
        <v>582443</v>
      </c>
    </row>
    <row r="134" spans="1:6" ht="14.25">
      <c r="A134" t="s">
        <v>252</v>
      </c>
      <c r="B134" t="s">
        <v>253</v>
      </c>
      <c r="C134" s="2">
        <v>7364192</v>
      </c>
      <c r="D134" s="2">
        <v>5963991</v>
      </c>
      <c r="E134" s="2">
        <v>344361</v>
      </c>
      <c r="F134" s="2">
        <v>1055840</v>
      </c>
    </row>
    <row r="135" spans="1:6" ht="14.25">
      <c r="A135" t="s">
        <v>254</v>
      </c>
      <c r="B135" t="s">
        <v>255</v>
      </c>
      <c r="C135" s="2">
        <v>3404811</v>
      </c>
      <c r="D135" s="2">
        <v>2937735</v>
      </c>
      <c r="E135" s="2">
        <v>302261</v>
      </c>
      <c r="F135" s="2">
        <v>164815</v>
      </c>
    </row>
    <row r="136" spans="1:6" ht="14.25">
      <c r="A136" t="s">
        <v>256</v>
      </c>
      <c r="B136" t="s">
        <v>257</v>
      </c>
      <c r="C136" s="2">
        <v>4562581</v>
      </c>
      <c r="D136" s="2">
        <v>3778353</v>
      </c>
      <c r="E136" s="2">
        <v>293597</v>
      </c>
      <c r="F136" s="2">
        <v>490631</v>
      </c>
    </row>
    <row r="137" spans="1:6" ht="14.25">
      <c r="A137" t="s">
        <v>258</v>
      </c>
      <c r="B137" t="s">
        <v>259</v>
      </c>
      <c r="C137" s="2">
        <v>2555152</v>
      </c>
      <c r="D137" s="2">
        <v>1990008</v>
      </c>
      <c r="E137" s="2">
        <v>211948</v>
      </c>
      <c r="F137" s="2">
        <v>353196</v>
      </c>
    </row>
    <row r="138" spans="1:6" ht="14.25">
      <c r="A138" t="s">
        <v>260</v>
      </c>
      <c r="B138" t="s">
        <v>261</v>
      </c>
      <c r="C138" s="2">
        <v>142434</v>
      </c>
      <c r="D138" s="2">
        <v>63529</v>
      </c>
      <c r="E138" s="2">
        <v>72882</v>
      </c>
      <c r="F138" s="2">
        <v>6023</v>
      </c>
    </row>
    <row r="139" spans="1:6" ht="14.25">
      <c r="A139" t="s">
        <v>262</v>
      </c>
      <c r="B139" t="s">
        <v>263</v>
      </c>
      <c r="C139" s="2">
        <v>10495384</v>
      </c>
      <c r="D139" s="2">
        <v>8533448</v>
      </c>
      <c r="E139" s="2">
        <v>363922</v>
      </c>
      <c r="F139" s="2">
        <v>1598014</v>
      </c>
    </row>
    <row r="140" spans="1:6" ht="14.25">
      <c r="A140" t="s">
        <v>264</v>
      </c>
      <c r="B140" t="s">
        <v>265</v>
      </c>
      <c r="C140" s="2">
        <v>2888350</v>
      </c>
      <c r="D140" s="2">
        <v>2583160</v>
      </c>
      <c r="E140" s="2">
        <v>204294</v>
      </c>
      <c r="F140" s="2">
        <v>100896</v>
      </c>
    </row>
    <row r="141" spans="1:6" ht="14.25">
      <c r="A141" t="s">
        <v>266</v>
      </c>
      <c r="B141" t="s">
        <v>267</v>
      </c>
      <c r="C141" s="2">
        <v>5328661</v>
      </c>
      <c r="D141" s="2">
        <v>4638183</v>
      </c>
      <c r="E141" s="2">
        <v>268956</v>
      </c>
      <c r="F141" s="2">
        <v>421522</v>
      </c>
    </row>
    <row r="142" spans="1:6" ht="14.25">
      <c r="A142" t="s">
        <v>268</v>
      </c>
      <c r="B142" t="s">
        <v>269</v>
      </c>
      <c r="C142" s="2">
        <v>7601420</v>
      </c>
      <c r="D142" s="2">
        <v>6339617</v>
      </c>
      <c r="E142" s="2">
        <v>510251</v>
      </c>
      <c r="F142" s="2">
        <v>751552</v>
      </c>
    </row>
    <row r="143" spans="1:6" ht="14.25">
      <c r="A143" t="s">
        <v>270</v>
      </c>
      <c r="B143" t="s">
        <v>271</v>
      </c>
      <c r="C143" s="2">
        <v>10864456</v>
      </c>
      <c r="D143" s="2">
        <v>9822473</v>
      </c>
      <c r="E143" s="2">
        <v>541535</v>
      </c>
      <c r="F143" s="2">
        <v>500448</v>
      </c>
    </row>
    <row r="144" spans="1:6" ht="14.25">
      <c r="A144" t="s">
        <v>272</v>
      </c>
      <c r="B144" t="s">
        <v>273</v>
      </c>
      <c r="C144" s="2">
        <v>4508954</v>
      </c>
      <c r="D144" s="2">
        <v>4123561</v>
      </c>
      <c r="E144" s="2">
        <v>164820</v>
      </c>
      <c r="F144" s="2">
        <v>220573</v>
      </c>
    </row>
    <row r="145" spans="1:6" ht="14.25">
      <c r="A145" t="s">
        <v>274</v>
      </c>
      <c r="B145" t="s">
        <v>275</v>
      </c>
      <c r="C145" s="2">
        <v>3405983</v>
      </c>
      <c r="D145" s="2">
        <v>2860851</v>
      </c>
      <c r="E145" s="2">
        <v>4751</v>
      </c>
      <c r="F145" s="2">
        <v>540381</v>
      </c>
    </row>
    <row r="146" spans="1:6" ht="14.25">
      <c r="A146" t="s">
        <v>276</v>
      </c>
      <c r="B146" t="s">
        <v>277</v>
      </c>
      <c r="C146" s="2">
        <v>2059608</v>
      </c>
      <c r="D146" s="2">
        <v>2012204</v>
      </c>
      <c r="E146" s="2">
        <v>413</v>
      </c>
      <c r="F146" s="2">
        <v>46991</v>
      </c>
    </row>
    <row r="147" spans="1:6" ht="14.25">
      <c r="A147" t="s">
        <v>278</v>
      </c>
      <c r="B147" t="s">
        <v>279</v>
      </c>
      <c r="C147" s="2">
        <v>3194036</v>
      </c>
      <c r="D147" s="2">
        <v>2774510</v>
      </c>
      <c r="E147" s="2">
        <v>177089</v>
      </c>
      <c r="F147" s="2">
        <v>242437</v>
      </c>
    </row>
    <row r="148" spans="1:6" ht="14.25">
      <c r="A148" t="s">
        <v>280</v>
      </c>
      <c r="B148" t="s">
        <v>281</v>
      </c>
      <c r="C148" s="2">
        <v>3760985</v>
      </c>
      <c r="D148" s="2">
        <v>3477890</v>
      </c>
      <c r="E148" s="2">
        <v>224597</v>
      </c>
      <c r="F148" s="2">
        <v>58498</v>
      </c>
    </row>
    <row r="149" spans="1:6" ht="14.25">
      <c r="A149" t="s">
        <v>282</v>
      </c>
      <c r="B149" t="s">
        <v>283</v>
      </c>
      <c r="C149" s="2">
        <v>3638585</v>
      </c>
      <c r="D149" s="2">
        <v>3277816</v>
      </c>
      <c r="E149" s="2">
        <v>298628</v>
      </c>
      <c r="F149" s="2">
        <v>62141</v>
      </c>
    </row>
    <row r="150" spans="1:6" ht="14.25">
      <c r="A150" t="s">
        <v>284</v>
      </c>
      <c r="B150" t="s">
        <v>285</v>
      </c>
      <c r="C150" s="2">
        <v>2830420</v>
      </c>
      <c r="D150" s="2">
        <v>2674719</v>
      </c>
      <c r="E150" s="2">
        <v>52497</v>
      </c>
      <c r="F150" s="2">
        <v>103204</v>
      </c>
    </row>
    <row r="151" spans="1:6" ht="14.25">
      <c r="A151" t="s">
        <v>286</v>
      </c>
      <c r="B151" t="s">
        <v>287</v>
      </c>
      <c r="C151" s="2">
        <v>530970</v>
      </c>
      <c r="D151" s="2">
        <v>465524</v>
      </c>
      <c r="E151" s="2">
        <v>43423</v>
      </c>
      <c r="F151" s="2">
        <v>22023</v>
      </c>
    </row>
    <row r="152" spans="1:6" ht="14.25">
      <c r="A152" t="s">
        <v>288</v>
      </c>
      <c r="B152" t="s">
        <v>289</v>
      </c>
      <c r="C152" s="2">
        <v>3354068</v>
      </c>
      <c r="D152" s="2">
        <v>3046217</v>
      </c>
      <c r="E152" s="2">
        <v>226236</v>
      </c>
      <c r="F152" s="2">
        <v>81615</v>
      </c>
    </row>
    <row r="153" spans="1:6" ht="14.25">
      <c r="A153" t="s">
        <v>290</v>
      </c>
      <c r="B153" t="s">
        <v>291</v>
      </c>
      <c r="C153" s="2">
        <v>74366</v>
      </c>
      <c r="D153" s="2">
        <v>59480</v>
      </c>
      <c r="E153" s="2">
        <v>8949</v>
      </c>
      <c r="F153" s="2">
        <v>5937</v>
      </c>
    </row>
    <row r="154" spans="1:6" ht="14.25">
      <c r="A154" t="s">
        <v>292</v>
      </c>
      <c r="B154" t="s">
        <v>293</v>
      </c>
      <c r="C154" s="2">
        <v>39796</v>
      </c>
      <c r="D154" s="2">
        <v>29595</v>
      </c>
      <c r="E154" s="2">
        <v>9246</v>
      </c>
      <c r="F154" s="2">
        <v>955</v>
      </c>
    </row>
    <row r="155" spans="1:6" ht="14.25">
      <c r="A155" t="s">
        <v>294</v>
      </c>
      <c r="B155" t="s">
        <v>295</v>
      </c>
      <c r="C155" s="2">
        <v>3136971</v>
      </c>
      <c r="D155" s="2">
        <v>2664348</v>
      </c>
      <c r="E155" s="2">
        <v>206609</v>
      </c>
      <c r="F155" s="2">
        <v>266014</v>
      </c>
    </row>
    <row r="156" spans="1:6" ht="14.25">
      <c r="A156" t="s">
        <v>296</v>
      </c>
      <c r="B156" t="s">
        <v>297</v>
      </c>
      <c r="C156" s="2">
        <v>5224315</v>
      </c>
      <c r="D156" s="2">
        <v>4869784</v>
      </c>
      <c r="E156" s="2">
        <v>134189</v>
      </c>
      <c r="F156" s="2">
        <v>220342</v>
      </c>
    </row>
    <row r="157" spans="1:6" ht="14.25">
      <c r="A157" t="s">
        <v>298</v>
      </c>
      <c r="B157" t="s">
        <v>299</v>
      </c>
      <c r="C157" s="2">
        <v>947249</v>
      </c>
      <c r="D157" s="2">
        <v>713195</v>
      </c>
      <c r="E157" s="2">
        <v>170091</v>
      </c>
      <c r="F157" s="2">
        <v>63963</v>
      </c>
    </row>
    <row r="158" spans="1:6" ht="14.25">
      <c r="A158" t="s">
        <v>300</v>
      </c>
      <c r="B158" t="s">
        <v>301</v>
      </c>
      <c r="C158" s="2">
        <v>1046276</v>
      </c>
      <c r="D158" s="2">
        <v>855389</v>
      </c>
      <c r="E158" s="2">
        <v>136856</v>
      </c>
      <c r="F158" s="2">
        <v>54031</v>
      </c>
    </row>
    <row r="159" spans="1:6" ht="14.25">
      <c r="A159" t="s">
        <v>302</v>
      </c>
      <c r="B159" t="s">
        <v>303</v>
      </c>
      <c r="C159" s="2">
        <v>169594</v>
      </c>
      <c r="D159" s="2">
        <v>147995</v>
      </c>
      <c r="E159" s="2">
        <v>20326</v>
      </c>
      <c r="F159" s="2">
        <v>1273</v>
      </c>
    </row>
    <row r="160" spans="1:6" ht="14.25">
      <c r="A160" t="s">
        <v>304</v>
      </c>
      <c r="B160" t="s">
        <v>305</v>
      </c>
      <c r="C160" s="2">
        <v>39554</v>
      </c>
      <c r="D160" s="2">
        <v>22241</v>
      </c>
      <c r="E160" s="2">
        <v>9624</v>
      </c>
      <c r="F160" s="2">
        <v>7689</v>
      </c>
    </row>
    <row r="161" spans="1:6" ht="14.25">
      <c r="A161" t="s">
        <v>306</v>
      </c>
      <c r="B161" t="s">
        <v>307</v>
      </c>
      <c r="C161" s="2">
        <v>213029</v>
      </c>
      <c r="D161" s="2">
        <v>170745</v>
      </c>
      <c r="E161" s="2">
        <v>12748</v>
      </c>
      <c r="F161" s="2">
        <v>29536</v>
      </c>
    </row>
    <row r="162" spans="1:6" ht="14.25">
      <c r="A162" t="s">
        <v>308</v>
      </c>
      <c r="B162" t="s">
        <v>309</v>
      </c>
      <c r="C162" s="2">
        <v>32570</v>
      </c>
      <c r="D162" s="2">
        <v>26115</v>
      </c>
      <c r="E162" s="2">
        <v>5939</v>
      </c>
      <c r="F162" s="2">
        <v>516</v>
      </c>
    </row>
    <row r="163" spans="1:6" ht="14.25">
      <c r="A163" t="s">
        <v>310</v>
      </c>
      <c r="B163" t="s">
        <v>311</v>
      </c>
      <c r="C163" s="2">
        <v>108776</v>
      </c>
      <c r="D163" s="2">
        <v>79981</v>
      </c>
      <c r="E163" s="2">
        <v>14625</v>
      </c>
      <c r="F163" s="2">
        <v>14170</v>
      </c>
    </row>
    <row r="164" spans="1:6" ht="14.25">
      <c r="A164" t="s">
        <v>312</v>
      </c>
      <c r="B164" t="s">
        <v>313</v>
      </c>
      <c r="C164" s="2">
        <v>74722</v>
      </c>
      <c r="D164" s="2">
        <v>59447</v>
      </c>
      <c r="E164" s="2">
        <v>12938</v>
      </c>
      <c r="F164" s="2">
        <v>2337</v>
      </c>
    </row>
    <row r="165" spans="1:6" ht="14.25">
      <c r="A165" t="s">
        <v>314</v>
      </c>
      <c r="B165" t="s">
        <v>315</v>
      </c>
      <c r="C165" s="2">
        <v>190885</v>
      </c>
      <c r="D165" s="2">
        <v>158035</v>
      </c>
      <c r="E165" s="2">
        <v>24504</v>
      </c>
      <c r="F165" s="2">
        <v>8346</v>
      </c>
    </row>
    <row r="166" spans="1:6" ht="14.25">
      <c r="A166" t="s">
        <v>316</v>
      </c>
      <c r="B166" t="s">
        <v>317</v>
      </c>
      <c r="C166" s="2">
        <v>1311085</v>
      </c>
      <c r="D166" s="2">
        <v>1113975</v>
      </c>
      <c r="E166" s="2">
        <v>111630</v>
      </c>
      <c r="F166" s="2">
        <v>85480</v>
      </c>
    </row>
    <row r="167" spans="1:6" ht="14.25">
      <c r="A167" t="s">
        <v>318</v>
      </c>
      <c r="B167" t="s">
        <v>319</v>
      </c>
      <c r="C167" s="2">
        <v>2956213</v>
      </c>
      <c r="D167" s="2">
        <v>2352378</v>
      </c>
      <c r="E167" s="2">
        <v>444168</v>
      </c>
      <c r="F167" s="2">
        <v>159667</v>
      </c>
    </row>
    <row r="168" spans="1:6" ht="14.25">
      <c r="A168" t="s">
        <v>320</v>
      </c>
      <c r="B168" t="s">
        <v>321</v>
      </c>
      <c r="C168" s="2">
        <v>154108</v>
      </c>
      <c r="D168" s="2">
        <v>106515</v>
      </c>
      <c r="E168" s="2">
        <v>40171</v>
      </c>
      <c r="F168" s="2">
        <v>7422</v>
      </c>
    </row>
    <row r="169" spans="1:6" ht="14.25">
      <c r="A169" t="s">
        <v>322</v>
      </c>
      <c r="B169" t="s">
        <v>323</v>
      </c>
      <c r="C169" s="2">
        <v>282373</v>
      </c>
      <c r="D169" s="2">
        <v>219521</v>
      </c>
      <c r="E169" s="2">
        <v>40968</v>
      </c>
      <c r="F169" s="2">
        <v>21884</v>
      </c>
    </row>
    <row r="170" spans="1:6" ht="14.25">
      <c r="A170" t="s">
        <v>324</v>
      </c>
      <c r="B170" t="s">
        <v>325</v>
      </c>
      <c r="C170" s="2">
        <v>270587</v>
      </c>
      <c r="D170" s="2">
        <v>218563</v>
      </c>
      <c r="E170" s="2">
        <v>22374</v>
      </c>
      <c r="F170" s="2">
        <v>29650</v>
      </c>
    </row>
    <row r="171" spans="1:6" ht="14.25">
      <c r="A171" t="s">
        <v>326</v>
      </c>
      <c r="B171" t="s">
        <v>327</v>
      </c>
      <c r="C171" s="2">
        <v>453791</v>
      </c>
      <c r="D171" s="2">
        <v>352440</v>
      </c>
      <c r="E171" s="2">
        <v>78604</v>
      </c>
      <c r="F171" s="2">
        <v>22747</v>
      </c>
    </row>
    <row r="172" spans="1:6" ht="14.25">
      <c r="A172" t="s">
        <v>328</v>
      </c>
      <c r="B172" t="s">
        <v>329</v>
      </c>
      <c r="C172" s="2">
        <v>335979</v>
      </c>
      <c r="D172" s="2">
        <v>272841</v>
      </c>
      <c r="E172" s="2">
        <v>31636</v>
      </c>
      <c r="F172" s="2">
        <v>31502</v>
      </c>
    </row>
    <row r="173" spans="1:6" ht="14.25">
      <c r="A173" t="s">
        <v>330</v>
      </c>
      <c r="B173" t="s">
        <v>331</v>
      </c>
      <c r="C173" s="2">
        <v>77369</v>
      </c>
      <c r="D173" s="2">
        <v>55591</v>
      </c>
      <c r="E173" s="2">
        <v>17018</v>
      </c>
      <c r="F173" s="2">
        <v>4760</v>
      </c>
    </row>
    <row r="174" spans="1:6" ht="14.25">
      <c r="A174" t="s">
        <v>332</v>
      </c>
      <c r="B174" t="s">
        <v>333</v>
      </c>
      <c r="C174" s="2">
        <v>36675989</v>
      </c>
      <c r="D174" s="2">
        <v>21981196</v>
      </c>
      <c r="E174" s="2">
        <v>126117</v>
      </c>
      <c r="F174" s="2">
        <v>14568676</v>
      </c>
    </row>
    <row r="175" spans="1:6" ht="14.25">
      <c r="A175" t="s">
        <v>334</v>
      </c>
      <c r="B175" t="s">
        <v>335</v>
      </c>
      <c r="C175" s="2">
        <v>6203968</v>
      </c>
      <c r="D175" s="2">
        <v>5143542</v>
      </c>
      <c r="E175" s="2">
        <v>89334</v>
      </c>
      <c r="F175" s="2">
        <v>971092</v>
      </c>
    </row>
    <row r="176" spans="1:6" ht="14.25">
      <c r="A176" t="s">
        <v>336</v>
      </c>
      <c r="B176" t="s">
        <v>337</v>
      </c>
      <c r="C176" s="2">
        <v>5797372</v>
      </c>
      <c r="D176" s="2">
        <v>4916728</v>
      </c>
      <c r="E176" s="2">
        <v>386534</v>
      </c>
      <c r="F176" s="2">
        <v>494110</v>
      </c>
    </row>
    <row r="177" spans="1:6" ht="14.25">
      <c r="A177" t="s">
        <v>338</v>
      </c>
      <c r="B177" t="s">
        <v>339</v>
      </c>
      <c r="C177" s="2">
        <v>2794093</v>
      </c>
      <c r="D177" s="2">
        <v>2497525</v>
      </c>
      <c r="E177" s="2">
        <v>109199</v>
      </c>
      <c r="F177" s="2">
        <v>187369</v>
      </c>
    </row>
    <row r="178" spans="1:6" ht="14.25">
      <c r="A178" t="s">
        <v>340</v>
      </c>
      <c r="B178" t="s">
        <v>341</v>
      </c>
      <c r="C178" s="2">
        <v>5786266</v>
      </c>
      <c r="D178" s="2">
        <v>4583850</v>
      </c>
      <c r="E178" s="2">
        <v>245197</v>
      </c>
      <c r="F178" s="2">
        <v>957219</v>
      </c>
    </row>
    <row r="179" spans="1:6" ht="14.25">
      <c r="A179" t="s">
        <v>342</v>
      </c>
      <c r="B179" t="s">
        <v>343</v>
      </c>
      <c r="C179" s="2">
        <v>2700134</v>
      </c>
      <c r="D179" s="2">
        <v>2358085</v>
      </c>
      <c r="E179" s="2">
        <v>171373</v>
      </c>
      <c r="F179" s="2">
        <v>170676</v>
      </c>
    </row>
    <row r="180" spans="1:6" ht="14.25">
      <c r="A180" t="s">
        <v>344</v>
      </c>
      <c r="B180" t="s">
        <v>345</v>
      </c>
      <c r="C180" s="2">
        <v>2896557</v>
      </c>
      <c r="D180" s="2">
        <v>2246844</v>
      </c>
      <c r="E180" s="2">
        <v>123581</v>
      </c>
      <c r="F180" s="2">
        <v>526132</v>
      </c>
    </row>
    <row r="181" spans="1:6" ht="14.25">
      <c r="A181" t="s">
        <v>346</v>
      </c>
      <c r="B181" t="s">
        <v>347</v>
      </c>
      <c r="C181" s="2">
        <v>4561084</v>
      </c>
      <c r="D181" s="2">
        <v>3519211</v>
      </c>
      <c r="E181" s="2">
        <v>152926</v>
      </c>
      <c r="F181" s="2">
        <v>888947</v>
      </c>
    </row>
    <row r="182" spans="1:6" ht="14.25">
      <c r="A182" t="s">
        <v>348</v>
      </c>
      <c r="B182" t="s">
        <v>349</v>
      </c>
      <c r="C182" s="2">
        <v>4119696</v>
      </c>
      <c r="D182" s="2">
        <v>3341570</v>
      </c>
      <c r="E182" s="2">
        <v>269034</v>
      </c>
      <c r="F182" s="2">
        <v>509092</v>
      </c>
    </row>
    <row r="183" spans="1:6" ht="14.25">
      <c r="A183" t="s">
        <v>350</v>
      </c>
      <c r="B183" t="s">
        <v>351</v>
      </c>
      <c r="C183" s="2">
        <v>9203436</v>
      </c>
      <c r="D183" s="2">
        <v>6716419</v>
      </c>
      <c r="E183" s="2">
        <v>396256</v>
      </c>
      <c r="F183" s="2">
        <v>2090761</v>
      </c>
    </row>
    <row r="184" spans="1:6" ht="14.25">
      <c r="A184" t="s">
        <v>352</v>
      </c>
      <c r="B184" t="s">
        <v>353</v>
      </c>
      <c r="C184" s="2">
        <v>1407239</v>
      </c>
      <c r="D184" s="2">
        <v>1058395</v>
      </c>
      <c r="E184" s="2">
        <v>142922</v>
      </c>
      <c r="F184" s="2">
        <v>205922</v>
      </c>
    </row>
    <row r="185" spans="1:6" ht="14.25">
      <c r="A185" t="s">
        <v>354</v>
      </c>
      <c r="B185" t="s">
        <v>355</v>
      </c>
      <c r="C185" s="2">
        <v>231799</v>
      </c>
      <c r="D185" s="2">
        <v>175099</v>
      </c>
      <c r="E185" s="2">
        <v>14438</v>
      </c>
      <c r="F185" s="2">
        <v>42262</v>
      </c>
    </row>
    <row r="186" spans="1:6" ht="14.25">
      <c r="A186" t="s">
        <v>356</v>
      </c>
      <c r="B186" t="s">
        <v>357</v>
      </c>
      <c r="C186" s="2">
        <v>1449424</v>
      </c>
      <c r="D186" s="2">
        <v>1098793</v>
      </c>
      <c r="E186" s="2">
        <v>40181</v>
      </c>
      <c r="F186" s="2">
        <v>310450</v>
      </c>
    </row>
    <row r="187" spans="1:6" ht="14.25">
      <c r="A187" t="s">
        <v>358</v>
      </c>
      <c r="B187" t="s">
        <v>359</v>
      </c>
      <c r="C187" s="2">
        <v>3516372</v>
      </c>
      <c r="D187" s="2">
        <v>2768024</v>
      </c>
      <c r="E187" s="2">
        <v>180674</v>
      </c>
      <c r="F187" s="2">
        <v>567674</v>
      </c>
    </row>
    <row r="188" spans="1:6" ht="14.25">
      <c r="A188" t="s">
        <v>360</v>
      </c>
      <c r="B188" t="s">
        <v>361</v>
      </c>
      <c r="C188" s="2">
        <v>982708</v>
      </c>
      <c r="D188" s="2">
        <v>668007</v>
      </c>
      <c r="E188" s="2">
        <v>129800</v>
      </c>
      <c r="F188" s="2">
        <v>184901</v>
      </c>
    </row>
    <row r="189" spans="1:6" ht="14.25">
      <c r="A189" t="s">
        <v>362</v>
      </c>
      <c r="B189" t="s">
        <v>363</v>
      </c>
      <c r="C189" s="2">
        <v>4281454</v>
      </c>
      <c r="D189" s="2">
        <v>3117187</v>
      </c>
      <c r="E189" s="2">
        <v>209876</v>
      </c>
      <c r="F189" s="2">
        <v>954391</v>
      </c>
    </row>
    <row r="190" spans="1:6" ht="14.25">
      <c r="A190" t="s">
        <v>364</v>
      </c>
      <c r="B190" t="s">
        <v>365</v>
      </c>
      <c r="C190" s="2">
        <v>458130</v>
      </c>
      <c r="D190" s="2">
        <v>342495</v>
      </c>
      <c r="E190" s="2">
        <v>55739</v>
      </c>
      <c r="F190" s="2">
        <v>59896</v>
      </c>
    </row>
    <row r="191" spans="1:6" ht="14.25">
      <c r="A191" t="s">
        <v>366</v>
      </c>
      <c r="B191" t="s">
        <v>367</v>
      </c>
      <c r="C191" s="2">
        <v>470528</v>
      </c>
      <c r="D191" s="2">
        <v>373417</v>
      </c>
      <c r="E191" s="2">
        <v>54270</v>
      </c>
      <c r="F191" s="2">
        <v>42841</v>
      </c>
    </row>
    <row r="192" spans="1:6" ht="14.25">
      <c r="A192" t="s">
        <v>368</v>
      </c>
      <c r="B192" t="s">
        <v>369</v>
      </c>
      <c r="C192" s="2">
        <v>1438144</v>
      </c>
      <c r="D192" s="2">
        <v>1106427</v>
      </c>
      <c r="E192" s="2">
        <v>124244</v>
      </c>
      <c r="F192" s="2">
        <v>207473</v>
      </c>
    </row>
    <row r="193" spans="1:6" ht="14.25">
      <c r="A193" t="s">
        <v>370</v>
      </c>
      <c r="B193" t="s">
        <v>371</v>
      </c>
      <c r="C193" s="2">
        <v>712749</v>
      </c>
      <c r="D193" s="2">
        <v>677786</v>
      </c>
      <c r="E193" s="2">
        <v>14856</v>
      </c>
      <c r="F193" s="2">
        <v>20107</v>
      </c>
    </row>
    <row r="194" spans="1:6" ht="14.25">
      <c r="A194" t="s">
        <v>372</v>
      </c>
      <c r="B194" t="s">
        <v>373</v>
      </c>
      <c r="C194" s="2">
        <v>66149</v>
      </c>
      <c r="D194" s="2">
        <v>55033</v>
      </c>
      <c r="E194" s="2">
        <v>10690</v>
      </c>
      <c r="F194" s="2">
        <v>426</v>
      </c>
    </row>
    <row r="195" spans="1:6" ht="14.25">
      <c r="A195" t="s">
        <v>374</v>
      </c>
      <c r="B195" t="s">
        <v>375</v>
      </c>
      <c r="C195" s="2">
        <v>354657</v>
      </c>
      <c r="D195" s="2">
        <v>347618</v>
      </c>
      <c r="E195" s="2">
        <v>6425</v>
      </c>
      <c r="F195" s="2">
        <v>614</v>
      </c>
    </row>
    <row r="196" spans="1:6" ht="14.25">
      <c r="A196" t="s">
        <v>376</v>
      </c>
      <c r="B196" t="s">
        <v>377</v>
      </c>
      <c r="C196" s="2">
        <v>18022</v>
      </c>
      <c r="D196" s="2">
        <v>16888</v>
      </c>
      <c r="E196" s="2">
        <v>921</v>
      </c>
      <c r="F196" s="2">
        <v>213</v>
      </c>
    </row>
    <row r="197" spans="1:6" ht="14.25">
      <c r="A197" t="s">
        <v>378</v>
      </c>
      <c r="B197" t="s">
        <v>379</v>
      </c>
      <c r="C197" s="2">
        <v>1807097</v>
      </c>
      <c r="D197" s="2">
        <v>1720071</v>
      </c>
      <c r="E197" s="2">
        <v>37328</v>
      </c>
      <c r="F197" s="2">
        <v>49698</v>
      </c>
    </row>
    <row r="198" spans="1:6" ht="14.25">
      <c r="A198" t="s">
        <v>380</v>
      </c>
      <c r="B198" t="s">
        <v>381</v>
      </c>
      <c r="C198" s="2">
        <v>413</v>
      </c>
      <c r="D198" s="2">
        <v>413</v>
      </c>
      <c r="E198" s="2">
        <v>0</v>
      </c>
      <c r="F198" s="2">
        <v>0</v>
      </c>
    </row>
    <row r="199" spans="1:6" ht="14.25">
      <c r="A199" t="s">
        <v>382</v>
      </c>
      <c r="B199" t="s">
        <v>383</v>
      </c>
      <c r="C199" s="2">
        <v>360349</v>
      </c>
      <c r="D199" s="2">
        <v>349366</v>
      </c>
      <c r="E199" s="2">
        <v>7418</v>
      </c>
      <c r="F199" s="2">
        <v>3565</v>
      </c>
    </row>
    <row r="200" spans="1:6" ht="14.25">
      <c r="A200" t="s">
        <v>384</v>
      </c>
      <c r="B200" t="s">
        <v>385</v>
      </c>
      <c r="C200" s="2">
        <v>98555</v>
      </c>
      <c r="D200" s="2">
        <v>90616</v>
      </c>
      <c r="E200" s="2">
        <v>7939</v>
      </c>
      <c r="F200" s="2">
        <v>0</v>
      </c>
    </row>
    <row r="201" spans="1:6" ht="14.25">
      <c r="A201" t="s">
        <v>386</v>
      </c>
      <c r="B201" t="s">
        <v>387</v>
      </c>
      <c r="C201" s="2">
        <v>294114</v>
      </c>
      <c r="D201" s="2">
        <v>244870</v>
      </c>
      <c r="E201" s="2">
        <v>45197</v>
      </c>
      <c r="F201" s="2">
        <v>4047</v>
      </c>
    </row>
    <row r="202" spans="1:6" ht="14.25">
      <c r="A202" t="s">
        <v>388</v>
      </c>
      <c r="B202" t="s">
        <v>389</v>
      </c>
      <c r="C202" s="2">
        <v>382766</v>
      </c>
      <c r="D202" s="2">
        <v>347703</v>
      </c>
      <c r="E202" s="2">
        <v>15095</v>
      </c>
      <c r="F202" s="2">
        <v>19968</v>
      </c>
    </row>
    <row r="203" spans="1:6" ht="14.25">
      <c r="A203" t="s">
        <v>390</v>
      </c>
      <c r="B203" t="s">
        <v>391</v>
      </c>
      <c r="C203" s="2">
        <v>6860842</v>
      </c>
      <c r="D203" s="2">
        <v>4867919</v>
      </c>
      <c r="E203" s="2">
        <v>178512</v>
      </c>
      <c r="F203" s="2">
        <v>1814411</v>
      </c>
    </row>
    <row r="204" spans="1:6" ht="14.25">
      <c r="A204" t="s">
        <v>392</v>
      </c>
      <c r="B204" t="s">
        <v>393</v>
      </c>
      <c r="C204" s="2">
        <v>800704</v>
      </c>
      <c r="D204" s="2">
        <v>726943</v>
      </c>
      <c r="E204" s="2">
        <v>15880</v>
      </c>
      <c r="F204" s="2">
        <v>57881</v>
      </c>
    </row>
    <row r="205" spans="1:6" ht="14.25">
      <c r="A205" t="s">
        <v>394</v>
      </c>
      <c r="B205" t="s">
        <v>395</v>
      </c>
      <c r="C205" s="2">
        <v>7346</v>
      </c>
      <c r="D205" s="2">
        <v>6068</v>
      </c>
      <c r="E205" s="2">
        <v>0</v>
      </c>
      <c r="F205" s="2">
        <v>1278</v>
      </c>
    </row>
    <row r="206" spans="1:6" ht="14.25">
      <c r="A206" t="s">
        <v>396</v>
      </c>
      <c r="B206" t="s">
        <v>397</v>
      </c>
      <c r="C206" s="2">
        <v>12572</v>
      </c>
      <c r="D206" s="2">
        <v>10901</v>
      </c>
      <c r="E206" s="2">
        <v>1387</v>
      </c>
      <c r="F206" s="2">
        <v>284</v>
      </c>
    </row>
    <row r="207" spans="1:6" ht="14.25">
      <c r="A207" t="s">
        <v>398</v>
      </c>
      <c r="B207" t="s">
        <v>399</v>
      </c>
      <c r="C207" s="2">
        <v>1187880</v>
      </c>
      <c r="D207" s="2">
        <v>1071611</v>
      </c>
      <c r="E207" s="2">
        <v>36111</v>
      </c>
      <c r="F207" s="2">
        <v>80158</v>
      </c>
    </row>
    <row r="208" spans="1:6" ht="14.25">
      <c r="A208" t="s">
        <v>400</v>
      </c>
      <c r="B208" t="s">
        <v>401</v>
      </c>
      <c r="C208" s="2">
        <v>268206</v>
      </c>
      <c r="D208" s="2">
        <v>229353</v>
      </c>
      <c r="E208" s="2">
        <v>28350</v>
      </c>
      <c r="F208" s="2">
        <v>10503</v>
      </c>
    </row>
    <row r="209" spans="1:6" ht="14.25">
      <c r="A209" t="s">
        <v>402</v>
      </c>
      <c r="B209" t="s">
        <v>403</v>
      </c>
      <c r="C209" s="2">
        <v>472552</v>
      </c>
      <c r="D209" s="2">
        <v>402912</v>
      </c>
      <c r="E209" s="2">
        <v>68646</v>
      </c>
      <c r="F209" s="2">
        <v>994</v>
      </c>
    </row>
    <row r="210" spans="1:6" ht="14.25">
      <c r="A210" t="s">
        <v>404</v>
      </c>
      <c r="B210" t="s">
        <v>405</v>
      </c>
      <c r="C210" s="2">
        <v>36457</v>
      </c>
      <c r="D210" s="2">
        <v>31712</v>
      </c>
      <c r="E210" s="2">
        <v>4745</v>
      </c>
      <c r="F210" s="2">
        <v>0</v>
      </c>
    </row>
    <row r="211" spans="1:6" ht="14.25">
      <c r="A211" t="s">
        <v>406</v>
      </c>
      <c r="B211" t="s">
        <v>407</v>
      </c>
      <c r="C211" s="2">
        <v>581222</v>
      </c>
      <c r="D211" s="2">
        <v>531482</v>
      </c>
      <c r="E211" s="2">
        <v>29685</v>
      </c>
      <c r="F211" s="2">
        <v>20055</v>
      </c>
    </row>
    <row r="212" spans="1:6" ht="14.25">
      <c r="A212" t="s">
        <v>408</v>
      </c>
      <c r="B212" t="s">
        <v>409</v>
      </c>
      <c r="C212" s="2">
        <v>27748</v>
      </c>
      <c r="D212" s="2">
        <v>24927</v>
      </c>
      <c r="E212" s="2">
        <v>2821</v>
      </c>
      <c r="F212" s="2">
        <v>0</v>
      </c>
    </row>
    <row r="213" spans="1:6" ht="14.25">
      <c r="A213" t="s">
        <v>410</v>
      </c>
      <c r="B213" t="s">
        <v>411</v>
      </c>
      <c r="C213" s="2">
        <v>19062</v>
      </c>
      <c r="D213" s="2">
        <v>18606</v>
      </c>
      <c r="E213" s="2">
        <v>456</v>
      </c>
      <c r="F213" s="2">
        <v>0</v>
      </c>
    </row>
    <row r="214" spans="1:6" ht="14.25">
      <c r="A214" t="s">
        <v>412</v>
      </c>
      <c r="B214" t="s">
        <v>413</v>
      </c>
      <c r="C214" s="2">
        <v>5632</v>
      </c>
      <c r="D214" s="2">
        <v>5632</v>
      </c>
      <c r="E214" s="2">
        <v>0</v>
      </c>
      <c r="F214" s="2">
        <v>0</v>
      </c>
    </row>
    <row r="215" spans="1:6" ht="14.25">
      <c r="A215" t="s">
        <v>414</v>
      </c>
      <c r="B215" t="s">
        <v>415</v>
      </c>
      <c r="C215" s="2">
        <v>10345664</v>
      </c>
      <c r="D215" s="2">
        <v>7332305</v>
      </c>
      <c r="E215" s="2">
        <v>386916</v>
      </c>
      <c r="F215" s="2">
        <v>2626443</v>
      </c>
    </row>
    <row r="216" spans="1:6" ht="14.25">
      <c r="A216" t="s">
        <v>416</v>
      </c>
      <c r="B216" t="s">
        <v>417</v>
      </c>
      <c r="C216" s="2">
        <v>1710078</v>
      </c>
      <c r="D216" s="2">
        <v>1452221</v>
      </c>
      <c r="E216" s="2">
        <v>63485</v>
      </c>
      <c r="F216" s="2">
        <v>194372</v>
      </c>
    </row>
    <row r="217" spans="1:6" ht="14.25">
      <c r="A217" t="s">
        <v>418</v>
      </c>
      <c r="B217" t="s">
        <v>419</v>
      </c>
      <c r="C217" s="2">
        <v>605447</v>
      </c>
      <c r="D217" s="2">
        <v>524148</v>
      </c>
      <c r="E217" s="2">
        <v>60205</v>
      </c>
      <c r="F217" s="2">
        <v>21094</v>
      </c>
    </row>
    <row r="218" spans="1:6" ht="14.25">
      <c r="A218" t="s">
        <v>420</v>
      </c>
      <c r="B218" t="s">
        <v>421</v>
      </c>
      <c r="C218" s="2">
        <v>1068369</v>
      </c>
      <c r="D218" s="2">
        <v>899183</v>
      </c>
      <c r="E218" s="2">
        <v>12167</v>
      </c>
      <c r="F218" s="2">
        <v>157019</v>
      </c>
    </row>
    <row r="219" spans="1:6" ht="14.25">
      <c r="A219" t="s">
        <v>422</v>
      </c>
      <c r="B219" t="s">
        <v>423</v>
      </c>
      <c r="C219" s="2">
        <v>487974</v>
      </c>
      <c r="D219" s="2">
        <v>412566</v>
      </c>
      <c r="E219" s="2">
        <v>39093</v>
      </c>
      <c r="F219" s="2">
        <v>36315</v>
      </c>
    </row>
    <row r="220" spans="1:6" ht="14.25">
      <c r="A220" t="s">
        <v>424</v>
      </c>
      <c r="B220" t="s">
        <v>425</v>
      </c>
      <c r="C220" s="2">
        <v>687183</v>
      </c>
      <c r="D220" s="2">
        <v>578054</v>
      </c>
      <c r="E220" s="2">
        <v>64166</v>
      </c>
      <c r="F220" s="2">
        <v>44963</v>
      </c>
    </row>
    <row r="221" spans="1:6" ht="14.25">
      <c r="A221" t="s">
        <v>426</v>
      </c>
      <c r="B221" t="s">
        <v>427</v>
      </c>
      <c r="C221" s="2">
        <v>39649</v>
      </c>
      <c r="D221" s="2">
        <v>33039</v>
      </c>
      <c r="E221" s="2">
        <v>6610</v>
      </c>
      <c r="F221" s="2">
        <v>0</v>
      </c>
    </row>
    <row r="222" spans="1:6" ht="14.25">
      <c r="A222" t="s">
        <v>428</v>
      </c>
      <c r="B222" t="s">
        <v>429</v>
      </c>
      <c r="C222" s="2">
        <v>480225</v>
      </c>
      <c r="D222" s="2">
        <v>447561</v>
      </c>
      <c r="E222" s="2">
        <v>15412</v>
      </c>
      <c r="F222" s="2">
        <v>17252</v>
      </c>
    </row>
    <row r="223" spans="1:6" ht="14.25">
      <c r="A223" t="s">
        <v>430</v>
      </c>
      <c r="B223" t="s">
        <v>431</v>
      </c>
      <c r="C223" s="2">
        <v>527936</v>
      </c>
      <c r="D223" s="2">
        <v>491290</v>
      </c>
      <c r="E223" s="2">
        <v>26596</v>
      </c>
      <c r="F223" s="2">
        <v>10050</v>
      </c>
    </row>
    <row r="224" spans="1:6" ht="14.25">
      <c r="A224" t="s">
        <v>432</v>
      </c>
      <c r="B224" t="s">
        <v>433</v>
      </c>
      <c r="C224" s="2">
        <v>1161352</v>
      </c>
      <c r="D224" s="2">
        <v>1075360</v>
      </c>
      <c r="E224" s="2">
        <v>43387</v>
      </c>
      <c r="F224" s="2">
        <v>42605</v>
      </c>
    </row>
    <row r="225" spans="1:6" ht="14.25">
      <c r="A225" t="s">
        <v>434</v>
      </c>
      <c r="B225" t="s">
        <v>435</v>
      </c>
      <c r="C225" s="2">
        <v>25066</v>
      </c>
      <c r="D225" s="2">
        <v>20991</v>
      </c>
      <c r="E225" s="2">
        <v>3940</v>
      </c>
      <c r="F225" s="2">
        <v>135</v>
      </c>
    </row>
    <row r="226" spans="1:6" ht="14.25">
      <c r="A226" t="s">
        <v>436</v>
      </c>
      <c r="B226" t="s">
        <v>437</v>
      </c>
      <c r="C226" s="2">
        <v>11917122</v>
      </c>
      <c r="D226" s="2">
        <v>9132700</v>
      </c>
      <c r="E226" s="2">
        <v>303010</v>
      </c>
      <c r="F226" s="2">
        <v>2481412</v>
      </c>
    </row>
    <row r="227" spans="1:6" ht="14.25">
      <c r="A227" t="s">
        <v>438</v>
      </c>
      <c r="B227" t="s">
        <v>439</v>
      </c>
      <c r="C227" s="2">
        <v>1396447</v>
      </c>
      <c r="D227" s="2">
        <v>1180204</v>
      </c>
      <c r="E227" s="2">
        <v>115191</v>
      </c>
      <c r="F227" s="2">
        <v>101052</v>
      </c>
    </row>
    <row r="228" spans="1:6" ht="14.25">
      <c r="A228" t="s">
        <v>440</v>
      </c>
      <c r="B228" t="s">
        <v>441</v>
      </c>
      <c r="C228" s="2">
        <v>148154</v>
      </c>
      <c r="D228" s="2">
        <v>129126</v>
      </c>
      <c r="E228" s="2">
        <v>4667</v>
      </c>
      <c r="F228" s="2">
        <v>14361</v>
      </c>
    </row>
    <row r="229" spans="1:6" ht="14.25">
      <c r="A229" t="s">
        <v>442</v>
      </c>
      <c r="B229" t="s">
        <v>443</v>
      </c>
      <c r="C229" s="2">
        <v>1567399</v>
      </c>
      <c r="D229" s="2">
        <v>1401732</v>
      </c>
      <c r="E229" s="2">
        <v>118996</v>
      </c>
      <c r="F229" s="2">
        <v>46671</v>
      </c>
    </row>
    <row r="230" spans="1:6" ht="14.25">
      <c r="A230" t="s">
        <v>444</v>
      </c>
      <c r="B230" t="s">
        <v>445</v>
      </c>
      <c r="C230" s="2">
        <v>664120</v>
      </c>
      <c r="D230" s="2">
        <v>571375</v>
      </c>
      <c r="E230" s="2">
        <v>44294</v>
      </c>
      <c r="F230" s="2">
        <v>48451</v>
      </c>
    </row>
    <row r="231" spans="1:6" ht="14.25">
      <c r="A231" t="s">
        <v>446</v>
      </c>
      <c r="B231" t="s">
        <v>447</v>
      </c>
      <c r="C231" s="2">
        <v>2737</v>
      </c>
      <c r="D231" s="2">
        <v>2297</v>
      </c>
      <c r="E231" s="2">
        <v>298</v>
      </c>
      <c r="F231" s="2">
        <v>142</v>
      </c>
    </row>
    <row r="232" spans="1:6" ht="14.25">
      <c r="A232" t="s">
        <v>448</v>
      </c>
      <c r="B232" t="s">
        <v>592</v>
      </c>
      <c r="C232" s="2">
        <v>1885832</v>
      </c>
      <c r="D232" s="2">
        <v>1809070</v>
      </c>
      <c r="E232" s="2">
        <v>13306</v>
      </c>
      <c r="F232" s="2">
        <v>63456</v>
      </c>
    </row>
    <row r="233" spans="1:6" ht="14.25">
      <c r="A233" t="s">
        <v>450</v>
      </c>
      <c r="B233" t="s">
        <v>451</v>
      </c>
      <c r="C233" s="2">
        <v>437274</v>
      </c>
      <c r="D233" s="2">
        <v>424763</v>
      </c>
      <c r="E233" s="2">
        <v>12511</v>
      </c>
      <c r="F233" s="2">
        <v>0</v>
      </c>
    </row>
    <row r="234" spans="1:6" ht="14.25">
      <c r="A234" t="s">
        <v>452</v>
      </c>
      <c r="B234" t="s">
        <v>453</v>
      </c>
      <c r="C234" s="2">
        <v>1822511</v>
      </c>
      <c r="D234" s="2">
        <v>1588763</v>
      </c>
      <c r="E234" s="2">
        <v>171770</v>
      </c>
      <c r="F234" s="2">
        <v>61978</v>
      </c>
    </row>
    <row r="235" spans="1:6" ht="14.25">
      <c r="A235" t="s">
        <v>454</v>
      </c>
      <c r="B235" t="s">
        <v>455</v>
      </c>
      <c r="C235" s="2">
        <v>802336</v>
      </c>
      <c r="D235" s="2">
        <v>709759</v>
      </c>
      <c r="E235" s="2">
        <v>77372</v>
      </c>
      <c r="F235" s="2">
        <v>15205</v>
      </c>
    </row>
    <row r="236" spans="1:6" ht="14.25">
      <c r="A236" t="s">
        <v>456</v>
      </c>
      <c r="B236" t="s">
        <v>457</v>
      </c>
      <c r="C236" s="2">
        <v>214983</v>
      </c>
      <c r="D236" s="2">
        <v>207366</v>
      </c>
      <c r="E236" s="2">
        <v>5487</v>
      </c>
      <c r="F236" s="2">
        <v>2130</v>
      </c>
    </row>
    <row r="237" spans="1:6" ht="14.25">
      <c r="A237" t="s">
        <v>458</v>
      </c>
      <c r="B237" t="s">
        <v>459</v>
      </c>
      <c r="C237" s="2">
        <v>337568</v>
      </c>
      <c r="D237" s="2">
        <v>319513</v>
      </c>
      <c r="E237" s="2">
        <v>5064</v>
      </c>
      <c r="F237" s="2">
        <v>12991</v>
      </c>
    </row>
    <row r="238" spans="1:6" ht="14.25">
      <c r="A238" t="s">
        <v>460</v>
      </c>
      <c r="B238" t="s">
        <v>461</v>
      </c>
      <c r="C238" s="2">
        <v>302548</v>
      </c>
      <c r="D238" s="2">
        <v>270013</v>
      </c>
      <c r="E238" s="2">
        <v>31566</v>
      </c>
      <c r="F238" s="2">
        <v>969</v>
      </c>
    </row>
    <row r="239" spans="1:6" ht="14.25">
      <c r="A239" t="s">
        <v>462</v>
      </c>
      <c r="B239" t="s">
        <v>463</v>
      </c>
      <c r="C239" s="2">
        <v>1590071</v>
      </c>
      <c r="D239" s="2">
        <v>1513254</v>
      </c>
      <c r="E239" s="2">
        <v>39198</v>
      </c>
      <c r="F239" s="2">
        <v>37619</v>
      </c>
    </row>
    <row r="240" spans="1:6" ht="14.25">
      <c r="A240" t="s">
        <v>464</v>
      </c>
      <c r="B240" t="s">
        <v>465</v>
      </c>
      <c r="C240" s="2">
        <v>5132553</v>
      </c>
      <c r="D240" s="2">
        <v>4223234</v>
      </c>
      <c r="E240" s="2">
        <v>212290</v>
      </c>
      <c r="F240" s="2">
        <v>697029</v>
      </c>
    </row>
    <row r="241" spans="1:6" ht="14.25">
      <c r="A241" t="s">
        <v>466</v>
      </c>
      <c r="B241" t="s">
        <v>467</v>
      </c>
      <c r="C241" s="2">
        <v>4185817</v>
      </c>
      <c r="D241" s="2">
        <v>3582132</v>
      </c>
      <c r="E241" s="2">
        <v>138699</v>
      </c>
      <c r="F241" s="2">
        <v>464986</v>
      </c>
    </row>
    <row r="242" spans="1:6" ht="14.25">
      <c r="A242" t="s">
        <v>468</v>
      </c>
      <c r="B242" t="s">
        <v>469</v>
      </c>
      <c r="C242" s="2">
        <v>782455</v>
      </c>
      <c r="D242" s="2">
        <v>739021</v>
      </c>
      <c r="E242" s="2">
        <v>40131</v>
      </c>
      <c r="F242" s="2">
        <v>3303</v>
      </c>
    </row>
    <row r="243" spans="1:6" ht="14.25">
      <c r="A243" t="s">
        <v>470</v>
      </c>
      <c r="B243" t="s">
        <v>471</v>
      </c>
      <c r="C243" s="2">
        <v>405832</v>
      </c>
      <c r="D243" s="2">
        <v>344212</v>
      </c>
      <c r="E243" s="2">
        <v>29118</v>
      </c>
      <c r="F243" s="2">
        <v>32502</v>
      </c>
    </row>
    <row r="244" spans="1:6" ht="14.25">
      <c r="A244" t="s">
        <v>472</v>
      </c>
      <c r="B244" t="s">
        <v>473</v>
      </c>
      <c r="C244" s="2">
        <v>843479</v>
      </c>
      <c r="D244" s="2">
        <v>782352</v>
      </c>
      <c r="E244" s="2">
        <v>48429</v>
      </c>
      <c r="F244" s="2">
        <v>12698</v>
      </c>
    </row>
    <row r="245" spans="1:6" ht="14.25">
      <c r="A245" t="s">
        <v>474</v>
      </c>
      <c r="B245" t="s">
        <v>475</v>
      </c>
      <c r="C245" s="2">
        <v>783820</v>
      </c>
      <c r="D245" s="2">
        <v>744654</v>
      </c>
      <c r="E245" s="2">
        <v>8412</v>
      </c>
      <c r="F245" s="2">
        <v>30754</v>
      </c>
    </row>
    <row r="246" spans="1:6" ht="14.25">
      <c r="A246" t="s">
        <v>476</v>
      </c>
      <c r="B246" t="s">
        <v>477</v>
      </c>
      <c r="C246" s="2">
        <v>42530</v>
      </c>
      <c r="D246" s="2">
        <v>37468</v>
      </c>
      <c r="E246" s="2">
        <v>4991</v>
      </c>
      <c r="F246" s="2">
        <v>71</v>
      </c>
    </row>
    <row r="247" spans="1:6" ht="14.25">
      <c r="A247" t="s">
        <v>478</v>
      </c>
      <c r="B247" t="s">
        <v>479</v>
      </c>
      <c r="C247" s="2">
        <v>56301</v>
      </c>
      <c r="D247" s="2">
        <v>43553</v>
      </c>
      <c r="E247" s="2">
        <v>10760</v>
      </c>
      <c r="F247" s="2">
        <v>1988</v>
      </c>
    </row>
    <row r="248" spans="1:6" ht="14.25">
      <c r="A248" t="s">
        <v>480</v>
      </c>
      <c r="B248" t="s">
        <v>481</v>
      </c>
      <c r="C248" s="2">
        <v>28378</v>
      </c>
      <c r="D248" s="2">
        <v>21095</v>
      </c>
      <c r="E248" s="2">
        <v>6240</v>
      </c>
      <c r="F248" s="2">
        <v>1043</v>
      </c>
    </row>
    <row r="249" spans="1:6" ht="14.25">
      <c r="A249" t="s">
        <v>482</v>
      </c>
      <c r="B249" t="s">
        <v>483</v>
      </c>
      <c r="C249" s="2">
        <v>123766</v>
      </c>
      <c r="D249" s="2">
        <v>121256</v>
      </c>
      <c r="E249" s="2">
        <v>2510</v>
      </c>
      <c r="F249" s="2">
        <v>0</v>
      </c>
    </row>
    <row r="250" spans="1:6" ht="14.25">
      <c r="A250" t="s">
        <v>484</v>
      </c>
      <c r="B250" t="s">
        <v>485</v>
      </c>
      <c r="C250" s="2">
        <v>441155</v>
      </c>
      <c r="D250" s="2">
        <v>406173</v>
      </c>
      <c r="E250" s="2">
        <v>21157</v>
      </c>
      <c r="F250" s="2">
        <v>13825</v>
      </c>
    </row>
    <row r="251" spans="1:6" ht="14.25">
      <c r="A251" t="s">
        <v>486</v>
      </c>
      <c r="B251" t="s">
        <v>487</v>
      </c>
      <c r="C251" s="2">
        <v>7679069</v>
      </c>
      <c r="D251" s="2">
        <v>6272303</v>
      </c>
      <c r="E251" s="2">
        <v>108934</v>
      </c>
      <c r="F251" s="2">
        <v>1297832</v>
      </c>
    </row>
    <row r="252" spans="1:6" ht="14.25">
      <c r="A252" t="s">
        <v>489</v>
      </c>
      <c r="B252" t="s">
        <v>490</v>
      </c>
      <c r="C252" s="2">
        <v>2005984</v>
      </c>
      <c r="D252" s="2">
        <v>1693097</v>
      </c>
      <c r="E252" s="2">
        <v>39884</v>
      </c>
      <c r="F252" s="2">
        <v>273003</v>
      </c>
    </row>
    <row r="253" spans="1:6" ht="14.25">
      <c r="A253" t="s">
        <v>491</v>
      </c>
      <c r="B253" t="s">
        <v>492</v>
      </c>
      <c r="C253" s="2">
        <v>717726</v>
      </c>
      <c r="D253" s="2">
        <v>649349</v>
      </c>
      <c r="E253" s="2">
        <v>41205</v>
      </c>
      <c r="F253" s="2">
        <v>27172</v>
      </c>
    </row>
    <row r="254" spans="1:6" ht="14.25">
      <c r="A254" t="s">
        <v>493</v>
      </c>
      <c r="B254" t="s">
        <v>494</v>
      </c>
      <c r="C254" s="2">
        <v>698075</v>
      </c>
      <c r="D254" s="2">
        <v>590080</v>
      </c>
      <c r="E254" s="2">
        <v>45584</v>
      </c>
      <c r="F254" s="2">
        <v>62411</v>
      </c>
    </row>
    <row r="255" spans="1:6" ht="14.25">
      <c r="A255" t="s">
        <v>495</v>
      </c>
      <c r="B255" t="s">
        <v>496</v>
      </c>
      <c r="C255" s="2">
        <v>1989947</v>
      </c>
      <c r="D255" s="2">
        <v>1685535</v>
      </c>
      <c r="E255" s="2">
        <v>59933</v>
      </c>
      <c r="F255" s="2">
        <v>244479</v>
      </c>
    </row>
    <row r="256" spans="1:6" ht="14.25">
      <c r="A256" t="s">
        <v>497</v>
      </c>
      <c r="B256" t="s">
        <v>498</v>
      </c>
      <c r="C256" s="2">
        <v>910</v>
      </c>
      <c r="D256" s="2">
        <v>413</v>
      </c>
      <c r="E256" s="2">
        <v>0</v>
      </c>
      <c r="F256" s="2">
        <v>497</v>
      </c>
    </row>
    <row r="257" spans="1:6" ht="14.25">
      <c r="A257" t="s">
        <v>499</v>
      </c>
      <c r="B257" t="s">
        <v>500</v>
      </c>
      <c r="C257" s="2">
        <v>576319</v>
      </c>
      <c r="D257" s="2">
        <v>563817</v>
      </c>
      <c r="E257" s="2">
        <v>6778</v>
      </c>
      <c r="F257" s="2">
        <v>5724</v>
      </c>
    </row>
    <row r="258" spans="1:6" ht="14.25">
      <c r="A258" t="s">
        <v>501</v>
      </c>
      <c r="B258" t="s">
        <v>502</v>
      </c>
      <c r="C258" s="2">
        <v>466868</v>
      </c>
      <c r="D258" s="2">
        <v>421193</v>
      </c>
      <c r="E258" s="2">
        <v>5510</v>
      </c>
      <c r="F258" s="2">
        <v>40165</v>
      </c>
    </row>
    <row r="259" spans="1:6" ht="14.25">
      <c r="A259" t="s">
        <v>503</v>
      </c>
      <c r="B259" t="s">
        <v>504</v>
      </c>
      <c r="C259" s="2">
        <v>6608795</v>
      </c>
      <c r="D259" s="2">
        <v>5518803</v>
      </c>
      <c r="E259" s="2">
        <v>75366</v>
      </c>
      <c r="F259" s="2">
        <v>1014626</v>
      </c>
    </row>
    <row r="260" spans="1:6" ht="14.25">
      <c r="A260" t="s">
        <v>505</v>
      </c>
      <c r="B260" t="s">
        <v>506</v>
      </c>
      <c r="C260" s="2">
        <v>136593</v>
      </c>
      <c r="D260" s="2">
        <v>128311</v>
      </c>
      <c r="E260" s="2">
        <v>8282</v>
      </c>
      <c r="F260" s="2">
        <v>0</v>
      </c>
    </row>
    <row r="261" spans="1:6" ht="14.25">
      <c r="A261" t="s">
        <v>507</v>
      </c>
      <c r="B261" t="s">
        <v>488</v>
      </c>
      <c r="C261" s="2">
        <v>1781</v>
      </c>
      <c r="D261" s="2">
        <v>1497</v>
      </c>
      <c r="E261" s="2">
        <v>0</v>
      </c>
      <c r="F261" s="2">
        <v>284</v>
      </c>
    </row>
    <row r="262" spans="1:6" ht="14.25">
      <c r="A262" t="s">
        <v>508</v>
      </c>
      <c r="B262" t="s">
        <v>509</v>
      </c>
      <c r="C262" s="2">
        <v>2204157</v>
      </c>
      <c r="D262" s="2">
        <v>1742427</v>
      </c>
      <c r="E262" s="2">
        <v>31066</v>
      </c>
      <c r="F262" s="2">
        <v>430664</v>
      </c>
    </row>
    <row r="263" spans="1:6" ht="14.25">
      <c r="A263" t="s">
        <v>510</v>
      </c>
      <c r="B263" t="s">
        <v>511</v>
      </c>
      <c r="C263" s="2">
        <v>0</v>
      </c>
      <c r="D263" s="2">
        <v>0</v>
      </c>
      <c r="E263" s="2">
        <v>0</v>
      </c>
      <c r="F263" s="2">
        <v>0</v>
      </c>
    </row>
    <row r="264" spans="1:6" ht="14.25">
      <c r="A264" t="s">
        <v>512</v>
      </c>
      <c r="B264" t="s">
        <v>513</v>
      </c>
      <c r="C264" s="2">
        <v>2625</v>
      </c>
      <c r="D264" s="2">
        <v>2477</v>
      </c>
      <c r="E264" s="2">
        <v>148</v>
      </c>
      <c r="F264" s="2">
        <v>0</v>
      </c>
    </row>
    <row r="265" spans="1:6" ht="14.25">
      <c r="A265" t="s">
        <v>514</v>
      </c>
      <c r="B265" t="s">
        <v>515</v>
      </c>
      <c r="C265" s="2">
        <v>758567</v>
      </c>
      <c r="D265" s="2">
        <v>637872</v>
      </c>
      <c r="E265" s="2">
        <v>113366</v>
      </c>
      <c r="F265" s="2">
        <v>7329</v>
      </c>
    </row>
    <row r="266" spans="1:6" ht="14.25">
      <c r="A266" t="s">
        <v>516</v>
      </c>
      <c r="B266" t="s">
        <v>517</v>
      </c>
      <c r="C266" s="2">
        <v>2953</v>
      </c>
      <c r="D266" s="2">
        <v>2469</v>
      </c>
      <c r="E266" s="2">
        <v>413</v>
      </c>
      <c r="F266" s="2">
        <v>71</v>
      </c>
    </row>
    <row r="267" spans="1:6" ht="14.25">
      <c r="A267" t="s">
        <v>518</v>
      </c>
      <c r="B267" t="s">
        <v>519</v>
      </c>
      <c r="C267" s="2">
        <v>1707660.5</v>
      </c>
      <c r="D267" s="2">
        <v>1376771</v>
      </c>
      <c r="E267" s="2">
        <v>76613</v>
      </c>
      <c r="F267" s="2">
        <v>254276.5</v>
      </c>
    </row>
    <row r="268" spans="1:6" ht="14.25">
      <c r="A268" t="s">
        <v>520</v>
      </c>
      <c r="B268" t="s">
        <v>521</v>
      </c>
      <c r="C268" s="2">
        <v>321809</v>
      </c>
      <c r="D268" s="2">
        <v>303726</v>
      </c>
      <c r="E268" s="2">
        <v>15811</v>
      </c>
      <c r="F268" s="2">
        <v>2272</v>
      </c>
    </row>
    <row r="269" spans="1:6" ht="14.25">
      <c r="A269" t="s">
        <v>522</v>
      </c>
      <c r="B269" t="s">
        <v>523</v>
      </c>
      <c r="C269" s="2">
        <v>1514373</v>
      </c>
      <c r="D269" s="2">
        <v>1441070</v>
      </c>
      <c r="E269" s="2">
        <v>26530</v>
      </c>
      <c r="F269" s="2">
        <v>46773</v>
      </c>
    </row>
    <row r="270" spans="1:6" ht="14.25">
      <c r="A270" t="s">
        <v>524</v>
      </c>
      <c r="B270" t="s">
        <v>525</v>
      </c>
      <c r="C270" s="2">
        <v>4293023</v>
      </c>
      <c r="D270" s="2">
        <v>2928151</v>
      </c>
      <c r="E270" s="2">
        <v>276255</v>
      </c>
      <c r="F270" s="2">
        <v>1088617</v>
      </c>
    </row>
    <row r="271" spans="1:6" ht="14.25">
      <c r="A271" t="s">
        <v>526</v>
      </c>
      <c r="B271" t="s">
        <v>527</v>
      </c>
      <c r="C271" s="2">
        <v>163201</v>
      </c>
      <c r="D271" s="2">
        <v>158890</v>
      </c>
      <c r="E271" s="2">
        <v>1968</v>
      </c>
      <c r="F271" s="2">
        <v>2343</v>
      </c>
    </row>
    <row r="272" spans="1:6" ht="14.25">
      <c r="A272" t="s">
        <v>528</v>
      </c>
      <c r="B272" t="s">
        <v>529</v>
      </c>
      <c r="C272" s="2">
        <v>0</v>
      </c>
      <c r="D272" s="2">
        <v>0</v>
      </c>
      <c r="E272" s="2">
        <v>0</v>
      </c>
      <c r="F272" s="2">
        <v>0</v>
      </c>
    </row>
    <row r="273" spans="1:6" ht="14.25">
      <c r="A273" t="s">
        <v>530</v>
      </c>
      <c r="B273" t="s">
        <v>531</v>
      </c>
      <c r="C273" s="2">
        <v>7028</v>
      </c>
      <c r="D273" s="2">
        <v>5939</v>
      </c>
      <c r="E273" s="2">
        <v>0</v>
      </c>
      <c r="F273" s="2">
        <v>1089</v>
      </c>
    </row>
    <row r="274" spans="1:6" ht="14.25">
      <c r="A274" t="s">
        <v>532</v>
      </c>
      <c r="B274" t="s">
        <v>533</v>
      </c>
      <c r="C274" s="2">
        <v>153015</v>
      </c>
      <c r="D274" s="2">
        <v>146053</v>
      </c>
      <c r="E274" s="2">
        <v>6962</v>
      </c>
      <c r="F274" s="2">
        <v>0</v>
      </c>
    </row>
    <row r="275" spans="1:6" ht="14.25">
      <c r="A275" t="s">
        <v>534</v>
      </c>
      <c r="B275" t="s">
        <v>535</v>
      </c>
      <c r="C275" s="2">
        <v>0</v>
      </c>
      <c r="D275" s="2">
        <v>0</v>
      </c>
      <c r="E275" s="2">
        <v>0</v>
      </c>
      <c r="F275" s="2">
        <v>0</v>
      </c>
    </row>
    <row r="276" spans="1:6" ht="14.25">
      <c r="A276" t="s">
        <v>536</v>
      </c>
      <c r="B276" t="s">
        <v>537</v>
      </c>
      <c r="C276" s="2">
        <v>0</v>
      </c>
      <c r="D276" s="2">
        <v>0</v>
      </c>
      <c r="E276" s="2">
        <v>0</v>
      </c>
      <c r="F276" s="2">
        <v>0</v>
      </c>
    </row>
    <row r="277" spans="1:6" ht="14.25">
      <c r="A277" t="s">
        <v>538</v>
      </c>
      <c r="B277" t="s">
        <v>539</v>
      </c>
      <c r="C277" s="2">
        <v>389910</v>
      </c>
      <c r="D277" s="2">
        <v>382223</v>
      </c>
      <c r="E277" s="2">
        <v>3001</v>
      </c>
      <c r="F277" s="2">
        <v>4686</v>
      </c>
    </row>
    <row r="278" spans="1:6" ht="14.25">
      <c r="A278" t="s">
        <v>540</v>
      </c>
      <c r="B278" t="s">
        <v>541</v>
      </c>
      <c r="C278" s="2">
        <v>1342</v>
      </c>
      <c r="D278" s="2">
        <v>1342</v>
      </c>
      <c r="E278" s="2">
        <v>0</v>
      </c>
      <c r="F278" s="2">
        <v>0</v>
      </c>
    </row>
    <row r="279" spans="1:6" ht="14.25">
      <c r="A279" t="s">
        <v>542</v>
      </c>
      <c r="B279" t="s">
        <v>543</v>
      </c>
      <c r="C279" s="2">
        <v>49214</v>
      </c>
      <c r="D279" s="2">
        <v>48801</v>
      </c>
      <c r="E279" s="2">
        <v>413</v>
      </c>
      <c r="F279" s="2">
        <v>0</v>
      </c>
    </row>
    <row r="280" spans="1:6" ht="14.25">
      <c r="A280" t="s">
        <v>544</v>
      </c>
      <c r="B280" t="s">
        <v>545</v>
      </c>
      <c r="C280" s="2">
        <v>573206</v>
      </c>
      <c r="D280" s="2">
        <v>467449</v>
      </c>
      <c r="E280" s="2">
        <v>57702</v>
      </c>
      <c r="F280" s="2">
        <v>48055</v>
      </c>
    </row>
    <row r="281" spans="1:6" ht="14.25">
      <c r="A281" t="s">
        <v>546</v>
      </c>
      <c r="B281" t="s">
        <v>547</v>
      </c>
      <c r="C281" s="2">
        <v>65355</v>
      </c>
      <c r="D281" s="2">
        <v>65355</v>
      </c>
      <c r="E281" s="2">
        <v>0</v>
      </c>
      <c r="F281" s="2">
        <v>0</v>
      </c>
    </row>
    <row r="282" spans="1:6" ht="14.25">
      <c r="A282" t="s">
        <v>548</v>
      </c>
      <c r="B282" t="s">
        <v>549</v>
      </c>
      <c r="C282" s="2">
        <v>0</v>
      </c>
      <c r="D282" s="2">
        <v>0</v>
      </c>
      <c r="E282" s="2">
        <v>0</v>
      </c>
      <c r="F282" s="2">
        <v>0</v>
      </c>
    </row>
    <row r="283" spans="1:6" ht="14.25">
      <c r="A283" t="s">
        <v>550</v>
      </c>
      <c r="B283" t="s">
        <v>551</v>
      </c>
      <c r="C283" s="2">
        <v>10815616</v>
      </c>
      <c r="D283" s="2">
        <v>7997353</v>
      </c>
      <c r="E283" s="2">
        <v>375205</v>
      </c>
      <c r="F283" s="2">
        <v>2443058</v>
      </c>
    </row>
    <row r="284" spans="1:6" ht="14.25">
      <c r="A284" t="s">
        <v>552</v>
      </c>
      <c r="B284" t="s">
        <v>553</v>
      </c>
      <c r="C284" s="2">
        <v>60223</v>
      </c>
      <c r="D284" s="2">
        <v>59939</v>
      </c>
      <c r="E284" s="2">
        <v>0</v>
      </c>
      <c r="F284" s="2">
        <v>284</v>
      </c>
    </row>
    <row r="285" spans="1:6" ht="14.25">
      <c r="A285" t="s">
        <v>554</v>
      </c>
      <c r="B285" t="s">
        <v>555</v>
      </c>
      <c r="C285" s="2">
        <v>3993210</v>
      </c>
      <c r="D285" s="2">
        <v>3224890</v>
      </c>
      <c r="E285" s="2">
        <v>77208</v>
      </c>
      <c r="F285" s="2">
        <v>691112</v>
      </c>
    </row>
    <row r="286" spans="1:6" ht="14.25">
      <c r="A286" t="s">
        <v>556</v>
      </c>
      <c r="B286" t="s">
        <v>557</v>
      </c>
      <c r="C286" s="2">
        <v>4926</v>
      </c>
      <c r="D286" s="2">
        <v>3139</v>
      </c>
      <c r="E286" s="2">
        <v>0</v>
      </c>
      <c r="F286" s="2">
        <v>1787</v>
      </c>
    </row>
    <row r="287" spans="1:6" ht="14.25">
      <c r="A287" t="s">
        <v>558</v>
      </c>
      <c r="B287" t="s">
        <v>559</v>
      </c>
      <c r="C287" s="2">
        <v>27218</v>
      </c>
      <c r="D287" s="2">
        <v>26988</v>
      </c>
      <c r="E287" s="2">
        <v>230</v>
      </c>
      <c r="F287" s="2">
        <v>0</v>
      </c>
    </row>
    <row r="288" spans="1:6" ht="14.25">
      <c r="A288" t="s">
        <v>560</v>
      </c>
      <c r="B288" t="s">
        <v>561</v>
      </c>
      <c r="C288" s="2">
        <v>5948</v>
      </c>
      <c r="D288" s="2">
        <v>5948</v>
      </c>
      <c r="E288" s="2">
        <v>0</v>
      </c>
      <c r="F288" s="2">
        <v>0</v>
      </c>
    </row>
    <row r="289" spans="1:6" ht="14.25">
      <c r="A289" t="s">
        <v>562</v>
      </c>
      <c r="B289" t="s">
        <v>563</v>
      </c>
      <c r="C289" s="2">
        <v>0</v>
      </c>
      <c r="D289" s="2">
        <v>0</v>
      </c>
      <c r="E289" s="2">
        <v>0</v>
      </c>
      <c r="F289" s="2">
        <v>0</v>
      </c>
    </row>
    <row r="290" spans="1:6" ht="14.25">
      <c r="A290" t="s">
        <v>564</v>
      </c>
      <c r="B290" t="s">
        <v>565</v>
      </c>
      <c r="C290" s="2">
        <v>36004</v>
      </c>
      <c r="D290" s="2">
        <v>22860</v>
      </c>
      <c r="E290" s="2">
        <v>413</v>
      </c>
      <c r="F290" s="2">
        <v>12731</v>
      </c>
    </row>
    <row r="291" spans="1:6" ht="14.25">
      <c r="A291" t="s">
        <v>566</v>
      </c>
      <c r="B291" t="s">
        <v>567</v>
      </c>
      <c r="C291" s="2">
        <v>0</v>
      </c>
      <c r="D291" s="2">
        <v>0</v>
      </c>
      <c r="E291" s="2">
        <v>0</v>
      </c>
      <c r="F291" s="2">
        <v>0</v>
      </c>
    </row>
    <row r="292" spans="1:6" ht="14.25">
      <c r="A292" t="s">
        <v>568</v>
      </c>
      <c r="B292" t="s">
        <v>569</v>
      </c>
      <c r="C292" s="2">
        <v>7941</v>
      </c>
      <c r="D292" s="2">
        <v>7298</v>
      </c>
      <c r="E292" s="2">
        <v>643</v>
      </c>
      <c r="F292" s="2">
        <v>0</v>
      </c>
    </row>
    <row r="293" spans="1:6" ht="14.25">
      <c r="A293" t="s">
        <v>570</v>
      </c>
      <c r="B293" t="s">
        <v>571</v>
      </c>
      <c r="C293" s="2">
        <v>1199180</v>
      </c>
      <c r="D293" s="2">
        <v>1023717</v>
      </c>
      <c r="E293" s="2">
        <v>1492</v>
      </c>
      <c r="F293" s="2">
        <v>173971</v>
      </c>
    </row>
    <row r="294" spans="1:6" ht="14.25">
      <c r="A294" t="s">
        <v>572</v>
      </c>
      <c r="B294" t="s">
        <v>573</v>
      </c>
      <c r="C294" s="2">
        <v>13968</v>
      </c>
      <c r="D294" s="2">
        <v>13968</v>
      </c>
      <c r="E294" s="2">
        <v>0</v>
      </c>
      <c r="F294" s="2">
        <v>0</v>
      </c>
    </row>
    <row r="295" spans="1:6" ht="14.25">
      <c r="A295" t="s">
        <v>574</v>
      </c>
      <c r="B295" t="s">
        <v>575</v>
      </c>
      <c r="C295" s="2">
        <v>6611444</v>
      </c>
      <c r="D295" s="2">
        <v>4934271</v>
      </c>
      <c r="E295" s="2">
        <v>168566</v>
      </c>
      <c r="F295" s="2">
        <v>1508607</v>
      </c>
    </row>
    <row r="296" spans="1:6" ht="14.25">
      <c r="A296" t="s">
        <v>576</v>
      </c>
      <c r="B296" t="s">
        <v>577</v>
      </c>
      <c r="C296" s="2">
        <v>2233013</v>
      </c>
      <c r="D296" s="2">
        <v>1833083</v>
      </c>
      <c r="E296" s="2">
        <v>74556</v>
      </c>
      <c r="F296" s="2">
        <v>325374</v>
      </c>
    </row>
    <row r="297" spans="1:6" ht="14.25">
      <c r="A297" t="s">
        <v>578</v>
      </c>
      <c r="B297" t="s">
        <v>579</v>
      </c>
      <c r="C297" s="2">
        <v>1117701</v>
      </c>
      <c r="D297" s="2">
        <v>978583</v>
      </c>
      <c r="E297" s="2">
        <v>17449</v>
      </c>
      <c r="F297" s="2">
        <v>121669</v>
      </c>
    </row>
    <row r="298" spans="1:6" ht="14.25">
      <c r="A298" t="s">
        <v>580</v>
      </c>
      <c r="B298" t="s">
        <v>581</v>
      </c>
      <c r="C298" s="2">
        <v>60634</v>
      </c>
      <c r="D298" s="2">
        <v>31394</v>
      </c>
      <c r="E298" s="2">
        <v>2681</v>
      </c>
      <c r="F298" s="2">
        <v>26559</v>
      </c>
    </row>
    <row r="299" spans="1:6" ht="14.25">
      <c r="A299" t="s">
        <v>582</v>
      </c>
      <c r="B299" t="s">
        <v>583</v>
      </c>
      <c r="C299" s="2">
        <v>1563336</v>
      </c>
      <c r="D299" s="2">
        <v>1265932</v>
      </c>
      <c r="E299" s="2">
        <v>1652</v>
      </c>
      <c r="F299" s="2">
        <v>295752</v>
      </c>
    </row>
    <row r="300" spans="2:6" ht="14.25">
      <c r="B300" s="16" t="s">
        <v>593</v>
      </c>
      <c r="C300" s="23">
        <v>757607096.5</v>
      </c>
      <c r="D300" s="23">
        <v>581245503</v>
      </c>
      <c r="E300" s="23">
        <v>29926722</v>
      </c>
      <c r="F300" s="23">
        <v>146434871.5</v>
      </c>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2022-12-27&amp;R&amp;9&amp;A</oddHeader>
    <oddFooter>&amp;L&amp;9&amp;F&amp;C&amp;9&amp;P (&amp;N)</oddFooter>
  </headerFooter>
</worksheet>
</file>

<file path=xl/worksheets/sheet4.xml><?xml version="1.0" encoding="utf-8"?>
<worksheet xmlns="http://schemas.openxmlformats.org/spreadsheetml/2006/main" xmlns:r="http://schemas.openxmlformats.org/officeDocument/2006/relationships">
  <dimension ref="A1:F301"/>
  <sheetViews>
    <sheetView view="pageLayout" workbookViewId="0" topLeftCell="A1">
      <selection activeCell="A1" sqref="A1"/>
    </sheetView>
  </sheetViews>
  <sheetFormatPr defaultColWidth="9.140625" defaultRowHeight="15"/>
  <cols>
    <col min="2" max="2" width="15.421875" style="0" bestFit="1" customWidth="1"/>
    <col min="3" max="3" width="17.421875" style="0" customWidth="1"/>
    <col min="4" max="4" width="12.28125" style="0" bestFit="1" customWidth="1"/>
    <col min="5" max="5" width="10.28125" style="0" bestFit="1" customWidth="1"/>
    <col min="6" max="6" width="10.8515625" style="0" bestFit="1" customWidth="1"/>
    <col min="8" max="8" width="11.7109375" style="0" customWidth="1"/>
  </cols>
  <sheetData>
    <row r="1" ht="14.25">
      <c r="A1" s="16" t="s">
        <v>590</v>
      </c>
    </row>
    <row r="2" spans="1:5" ht="14.25">
      <c r="A2" t="s">
        <v>591</v>
      </c>
      <c r="E2" s="216"/>
    </row>
    <row r="4" ht="14.25">
      <c r="A4" s="40" t="s">
        <v>757</v>
      </c>
    </row>
    <row r="5" ht="14.25">
      <c r="A5" s="41" t="s">
        <v>0</v>
      </c>
    </row>
    <row r="7" spans="1:6" ht="14.25">
      <c r="A7" s="307" t="s">
        <v>1</v>
      </c>
      <c r="B7" s="307" t="s">
        <v>2</v>
      </c>
      <c r="C7" s="309" t="s">
        <v>758</v>
      </c>
      <c r="D7" s="42" t="s">
        <v>586</v>
      </c>
      <c r="E7" s="42"/>
      <c r="F7" s="42"/>
    </row>
    <row r="8" spans="1:6" ht="28.5">
      <c r="A8" s="308"/>
      <c r="B8" s="308"/>
      <c r="C8" s="310"/>
      <c r="D8" s="17" t="s">
        <v>587</v>
      </c>
      <c r="E8" s="247" t="s">
        <v>588</v>
      </c>
      <c r="F8" s="247" t="s">
        <v>589</v>
      </c>
    </row>
    <row r="10" spans="1:6" ht="14.25">
      <c r="A10" t="s">
        <v>4</v>
      </c>
      <c r="B10" t="s">
        <v>5</v>
      </c>
      <c r="C10" s="2">
        <v>1418990</v>
      </c>
      <c r="D10" s="2">
        <v>1059538</v>
      </c>
      <c r="E10" s="2">
        <v>18202</v>
      </c>
      <c r="F10" s="2">
        <v>341250</v>
      </c>
    </row>
    <row r="11" spans="1:6" ht="14.25">
      <c r="A11" t="s">
        <v>6</v>
      </c>
      <c r="B11" t="s">
        <v>7</v>
      </c>
      <c r="C11" s="2">
        <v>1553133</v>
      </c>
      <c r="D11" s="2">
        <v>1355331</v>
      </c>
      <c r="E11" s="2">
        <v>70902</v>
      </c>
      <c r="F11" s="2">
        <v>126900</v>
      </c>
    </row>
    <row r="12" spans="1:6" ht="14.25">
      <c r="A12" t="s">
        <v>8</v>
      </c>
      <c r="B12" t="s">
        <v>9</v>
      </c>
      <c r="C12" s="2">
        <v>3026672</v>
      </c>
      <c r="D12" s="2">
        <v>2841034</v>
      </c>
      <c r="E12" s="2">
        <v>57580</v>
      </c>
      <c r="F12" s="2">
        <v>128058</v>
      </c>
    </row>
    <row r="13" spans="1:6" ht="14.25">
      <c r="A13" t="s">
        <v>10</v>
      </c>
      <c r="B13" t="s">
        <v>11</v>
      </c>
      <c r="C13" s="2">
        <v>4410006</v>
      </c>
      <c r="D13" s="2">
        <v>4190026</v>
      </c>
      <c r="E13" s="2">
        <v>80870</v>
      </c>
      <c r="F13" s="2">
        <v>139110</v>
      </c>
    </row>
    <row r="14" spans="1:6" ht="14.25">
      <c r="A14" t="s">
        <v>12</v>
      </c>
      <c r="B14" t="s">
        <v>13</v>
      </c>
      <c r="C14" s="2">
        <v>2456285</v>
      </c>
      <c r="D14" s="2">
        <v>1913620</v>
      </c>
      <c r="E14" s="2">
        <v>3325</v>
      </c>
      <c r="F14" s="2">
        <v>539340</v>
      </c>
    </row>
    <row r="15" spans="1:6" ht="14.25">
      <c r="A15" t="s">
        <v>14</v>
      </c>
      <c r="B15" t="s">
        <v>15</v>
      </c>
      <c r="C15" s="2">
        <v>1765274</v>
      </c>
      <c r="D15" s="2">
        <v>1632231</v>
      </c>
      <c r="E15" s="2">
        <v>92753</v>
      </c>
      <c r="F15" s="2">
        <v>40290</v>
      </c>
    </row>
    <row r="16" spans="1:6" ht="14.25">
      <c r="A16" t="s">
        <v>16</v>
      </c>
      <c r="B16" t="s">
        <v>17</v>
      </c>
      <c r="C16" s="2">
        <v>3990679</v>
      </c>
      <c r="D16" s="2">
        <v>3319588</v>
      </c>
      <c r="E16" s="2">
        <v>11901</v>
      </c>
      <c r="F16" s="2">
        <v>659190</v>
      </c>
    </row>
    <row r="17" spans="1:6" ht="14.25">
      <c r="A17" t="s">
        <v>18</v>
      </c>
      <c r="B17" t="s">
        <v>19</v>
      </c>
      <c r="C17" s="2">
        <v>2818445</v>
      </c>
      <c r="D17" s="2">
        <v>2160666</v>
      </c>
      <c r="E17" s="2">
        <v>35459</v>
      </c>
      <c r="F17" s="2">
        <v>622320</v>
      </c>
    </row>
    <row r="18" spans="1:6" ht="14.25">
      <c r="A18" t="s">
        <v>20</v>
      </c>
      <c r="B18" t="s">
        <v>21</v>
      </c>
      <c r="C18" s="2">
        <v>719478</v>
      </c>
      <c r="D18" s="2">
        <v>634288</v>
      </c>
      <c r="E18" s="2">
        <v>7700</v>
      </c>
      <c r="F18" s="2">
        <v>77490</v>
      </c>
    </row>
    <row r="19" spans="1:6" ht="14.25">
      <c r="A19" t="s">
        <v>22</v>
      </c>
      <c r="B19" t="s">
        <v>23</v>
      </c>
      <c r="C19" s="2">
        <v>3860267</v>
      </c>
      <c r="D19" s="2">
        <v>3207000</v>
      </c>
      <c r="E19" s="2">
        <v>88481</v>
      </c>
      <c r="F19" s="2">
        <v>564786</v>
      </c>
    </row>
    <row r="20" spans="1:6" ht="14.25">
      <c r="A20" t="s">
        <v>24</v>
      </c>
      <c r="B20" t="s">
        <v>25</v>
      </c>
      <c r="C20" s="2">
        <v>1969503</v>
      </c>
      <c r="D20" s="2">
        <v>1724177</v>
      </c>
      <c r="E20" s="2">
        <v>4726</v>
      </c>
      <c r="F20" s="2">
        <v>240600</v>
      </c>
    </row>
    <row r="21" spans="1:6" ht="14.25">
      <c r="A21" t="s">
        <v>26</v>
      </c>
      <c r="B21" t="s">
        <v>27</v>
      </c>
      <c r="C21" s="2">
        <v>1026085</v>
      </c>
      <c r="D21" s="2">
        <v>823619</v>
      </c>
      <c r="E21" s="2">
        <v>42506</v>
      </c>
      <c r="F21" s="2">
        <v>159960</v>
      </c>
    </row>
    <row r="22" spans="1:6" ht="14.25">
      <c r="A22" t="s">
        <v>28</v>
      </c>
      <c r="B22" t="s">
        <v>29</v>
      </c>
      <c r="C22" s="2">
        <v>542081</v>
      </c>
      <c r="D22" s="2">
        <v>486000</v>
      </c>
      <c r="E22" s="2">
        <v>25841</v>
      </c>
      <c r="F22" s="2">
        <v>30240</v>
      </c>
    </row>
    <row r="23" spans="1:6" ht="14.25">
      <c r="A23" t="s">
        <v>30</v>
      </c>
      <c r="B23" t="s">
        <v>31</v>
      </c>
      <c r="C23" s="2">
        <v>2825847</v>
      </c>
      <c r="D23" s="2">
        <v>2441477</v>
      </c>
      <c r="E23" s="2">
        <v>3850</v>
      </c>
      <c r="F23" s="2">
        <v>380520</v>
      </c>
    </row>
    <row r="24" spans="1:6" ht="14.25">
      <c r="A24" t="s">
        <v>32</v>
      </c>
      <c r="B24" t="s">
        <v>33</v>
      </c>
      <c r="C24" s="2">
        <v>1383790</v>
      </c>
      <c r="D24" s="2">
        <v>1215375</v>
      </c>
      <c r="E24" s="2">
        <v>1225</v>
      </c>
      <c r="F24" s="2">
        <v>167190</v>
      </c>
    </row>
    <row r="25" spans="1:6" ht="14.25">
      <c r="A25" t="s">
        <v>34</v>
      </c>
      <c r="B25" t="s">
        <v>35</v>
      </c>
      <c r="C25" s="2">
        <v>2647021</v>
      </c>
      <c r="D25" s="2">
        <v>2223726</v>
      </c>
      <c r="E25" s="2">
        <v>3325</v>
      </c>
      <c r="F25" s="2">
        <v>419970</v>
      </c>
    </row>
    <row r="26" spans="1:6" ht="14.25">
      <c r="A26" t="s">
        <v>36</v>
      </c>
      <c r="B26" t="s">
        <v>37</v>
      </c>
      <c r="C26" s="2">
        <v>19590944</v>
      </c>
      <c r="D26" s="2">
        <v>7731562</v>
      </c>
      <c r="E26" s="2">
        <v>2802</v>
      </c>
      <c r="F26" s="2">
        <v>11856580</v>
      </c>
    </row>
    <row r="27" spans="1:6" ht="14.25">
      <c r="A27" t="s">
        <v>38</v>
      </c>
      <c r="B27" t="s">
        <v>39</v>
      </c>
      <c r="C27" s="2">
        <v>3055083</v>
      </c>
      <c r="D27" s="2">
        <v>2133989</v>
      </c>
      <c r="E27" s="2">
        <v>123154</v>
      </c>
      <c r="F27" s="2">
        <v>797940</v>
      </c>
    </row>
    <row r="28" spans="1:6" ht="14.25">
      <c r="A28" t="s">
        <v>40</v>
      </c>
      <c r="B28" t="s">
        <v>41</v>
      </c>
      <c r="C28" s="2">
        <v>3495646</v>
      </c>
      <c r="D28" s="2">
        <v>2803416</v>
      </c>
      <c r="E28" s="2">
        <v>3850</v>
      </c>
      <c r="F28" s="2">
        <v>688380</v>
      </c>
    </row>
    <row r="29" spans="1:6" ht="14.25">
      <c r="A29" t="s">
        <v>42</v>
      </c>
      <c r="B29" t="s">
        <v>43</v>
      </c>
      <c r="C29" s="2">
        <v>763517</v>
      </c>
      <c r="D29" s="2">
        <v>218342</v>
      </c>
      <c r="E29" s="2">
        <v>525</v>
      </c>
      <c r="F29" s="2">
        <v>544650</v>
      </c>
    </row>
    <row r="30" spans="1:6" ht="14.25">
      <c r="A30" t="s">
        <v>44</v>
      </c>
      <c r="B30" t="s">
        <v>45</v>
      </c>
      <c r="C30" s="2">
        <v>1179113</v>
      </c>
      <c r="D30" s="2">
        <v>101363</v>
      </c>
      <c r="E30" s="2">
        <v>0</v>
      </c>
      <c r="F30" s="2">
        <v>1077750</v>
      </c>
    </row>
    <row r="31" spans="1:6" ht="14.25">
      <c r="A31" t="s">
        <v>46</v>
      </c>
      <c r="B31" t="s">
        <v>47</v>
      </c>
      <c r="C31" s="2">
        <v>1692356</v>
      </c>
      <c r="D31" s="2">
        <v>1312531</v>
      </c>
      <c r="E31" s="2">
        <v>175</v>
      </c>
      <c r="F31" s="2">
        <v>379650</v>
      </c>
    </row>
    <row r="32" spans="1:6" ht="14.25">
      <c r="A32" t="s">
        <v>48</v>
      </c>
      <c r="B32" t="s">
        <v>49</v>
      </c>
      <c r="C32" s="2">
        <v>819961</v>
      </c>
      <c r="D32" s="2">
        <v>753385</v>
      </c>
      <c r="E32" s="2">
        <v>10326</v>
      </c>
      <c r="F32" s="2">
        <v>56250</v>
      </c>
    </row>
    <row r="33" spans="1:6" ht="14.25">
      <c r="A33" t="s">
        <v>50</v>
      </c>
      <c r="B33" t="s">
        <v>51</v>
      </c>
      <c r="C33" s="2">
        <v>4924547</v>
      </c>
      <c r="D33" s="2">
        <v>4277046</v>
      </c>
      <c r="E33" s="2">
        <v>396761</v>
      </c>
      <c r="F33" s="2">
        <v>250740</v>
      </c>
    </row>
    <row r="34" spans="1:6" ht="14.25">
      <c r="A34" t="s">
        <v>52</v>
      </c>
      <c r="B34" t="s">
        <v>53</v>
      </c>
      <c r="C34" s="2">
        <v>1543955</v>
      </c>
      <c r="D34" s="2">
        <v>1134207</v>
      </c>
      <c r="E34" s="2">
        <v>73078</v>
      </c>
      <c r="F34" s="2">
        <v>336670</v>
      </c>
    </row>
    <row r="35" spans="1:6" ht="14.25">
      <c r="A35" t="s">
        <v>54</v>
      </c>
      <c r="B35" t="s">
        <v>55</v>
      </c>
      <c r="C35" s="2">
        <v>1579053</v>
      </c>
      <c r="D35" s="2">
        <v>1314887</v>
      </c>
      <c r="E35" s="2">
        <v>80296</v>
      </c>
      <c r="F35" s="2">
        <v>183870</v>
      </c>
    </row>
    <row r="36" spans="1:6" ht="14.25">
      <c r="A36" t="s">
        <v>56</v>
      </c>
      <c r="B36" t="s">
        <v>57</v>
      </c>
      <c r="C36" s="2">
        <v>1108595</v>
      </c>
      <c r="D36" s="2">
        <v>1022512</v>
      </c>
      <c r="E36" s="2">
        <v>23173</v>
      </c>
      <c r="F36" s="2">
        <v>62910</v>
      </c>
    </row>
    <row r="37" spans="1:6" ht="14.25">
      <c r="A37" t="s">
        <v>58</v>
      </c>
      <c r="B37" t="s">
        <v>59</v>
      </c>
      <c r="C37" s="2">
        <v>164052</v>
      </c>
      <c r="D37" s="2">
        <v>159437</v>
      </c>
      <c r="E37" s="2">
        <v>3325</v>
      </c>
      <c r="F37" s="2">
        <v>1290</v>
      </c>
    </row>
    <row r="38" spans="1:6" ht="14.25">
      <c r="A38" t="s">
        <v>60</v>
      </c>
      <c r="B38" t="s">
        <v>61</v>
      </c>
      <c r="C38" s="2">
        <v>802364</v>
      </c>
      <c r="D38" s="2">
        <v>702667</v>
      </c>
      <c r="E38" s="2">
        <v>55657</v>
      </c>
      <c r="F38" s="2">
        <v>44040</v>
      </c>
    </row>
    <row r="39" spans="1:6" ht="14.25">
      <c r="A39" t="s">
        <v>62</v>
      </c>
      <c r="B39" t="s">
        <v>63</v>
      </c>
      <c r="C39" s="2">
        <v>299564</v>
      </c>
      <c r="D39" s="2">
        <v>245333</v>
      </c>
      <c r="E39" s="2">
        <v>46437</v>
      </c>
      <c r="F39" s="2">
        <v>7794</v>
      </c>
    </row>
    <row r="40" spans="1:6" ht="14.25">
      <c r="A40" t="s">
        <v>64</v>
      </c>
      <c r="B40" t="s">
        <v>65</v>
      </c>
      <c r="C40" s="2">
        <v>518166</v>
      </c>
      <c r="D40" s="2">
        <v>421975</v>
      </c>
      <c r="E40" s="2">
        <v>57920</v>
      </c>
      <c r="F40" s="2">
        <v>38271</v>
      </c>
    </row>
    <row r="41" spans="1:6" ht="14.25">
      <c r="A41" t="s">
        <v>66</v>
      </c>
      <c r="B41" t="s">
        <v>67</v>
      </c>
      <c r="C41" s="2">
        <v>6648428</v>
      </c>
      <c r="D41" s="2">
        <v>4423639</v>
      </c>
      <c r="E41" s="2">
        <v>253117</v>
      </c>
      <c r="F41" s="2">
        <v>1971672</v>
      </c>
    </row>
    <row r="42" spans="1:6" ht="14.25">
      <c r="A42" t="s">
        <v>68</v>
      </c>
      <c r="B42" t="s">
        <v>69</v>
      </c>
      <c r="C42" s="2">
        <v>1898242</v>
      </c>
      <c r="D42" s="2">
        <v>1428422</v>
      </c>
      <c r="E42" s="2">
        <v>243530</v>
      </c>
      <c r="F42" s="2">
        <v>226290</v>
      </c>
    </row>
    <row r="43" spans="1:6" ht="14.25">
      <c r="A43" t="s">
        <v>70</v>
      </c>
      <c r="B43" t="s">
        <v>71</v>
      </c>
      <c r="C43" s="2">
        <v>1137514</v>
      </c>
      <c r="D43" s="2">
        <v>1011781</v>
      </c>
      <c r="E43" s="2">
        <v>89415</v>
      </c>
      <c r="F43" s="2">
        <v>36318</v>
      </c>
    </row>
    <row r="44" spans="1:6" ht="14.25">
      <c r="A44" t="s">
        <v>72</v>
      </c>
      <c r="B44" t="s">
        <v>73</v>
      </c>
      <c r="C44" s="2">
        <v>126905</v>
      </c>
      <c r="D44" s="2">
        <v>96578</v>
      </c>
      <c r="E44" s="2">
        <v>24447</v>
      </c>
      <c r="F44" s="2">
        <v>5880</v>
      </c>
    </row>
    <row r="45" spans="1:6" ht="14.25">
      <c r="A45" t="s">
        <v>74</v>
      </c>
      <c r="B45" t="s">
        <v>75</v>
      </c>
      <c r="C45" s="2">
        <v>626865</v>
      </c>
      <c r="D45" s="2">
        <v>482141</v>
      </c>
      <c r="E45" s="2">
        <v>104704</v>
      </c>
      <c r="F45" s="2">
        <v>40020</v>
      </c>
    </row>
    <row r="46" spans="1:6" ht="14.25">
      <c r="A46" t="s">
        <v>76</v>
      </c>
      <c r="B46" t="s">
        <v>77</v>
      </c>
      <c r="C46" s="2">
        <v>2166148</v>
      </c>
      <c r="D46" s="2">
        <v>1601128</v>
      </c>
      <c r="E46" s="2">
        <v>212286</v>
      </c>
      <c r="F46" s="2">
        <v>352734</v>
      </c>
    </row>
    <row r="47" spans="1:6" ht="14.25">
      <c r="A47" t="s">
        <v>78</v>
      </c>
      <c r="B47" t="s">
        <v>79</v>
      </c>
      <c r="C47" s="2">
        <v>458287</v>
      </c>
      <c r="D47" s="2">
        <v>432603</v>
      </c>
      <c r="E47" s="2">
        <v>5362</v>
      </c>
      <c r="F47" s="2">
        <v>20322</v>
      </c>
    </row>
    <row r="48" spans="1:6" ht="14.25">
      <c r="A48" t="s">
        <v>80</v>
      </c>
      <c r="B48" t="s">
        <v>81</v>
      </c>
      <c r="C48" s="2">
        <v>427644</v>
      </c>
      <c r="D48" s="2">
        <v>284111</v>
      </c>
      <c r="E48" s="2">
        <v>119737</v>
      </c>
      <c r="F48" s="2">
        <v>23796</v>
      </c>
    </row>
    <row r="49" spans="1:6" ht="14.25">
      <c r="A49" t="s">
        <v>82</v>
      </c>
      <c r="B49" t="s">
        <v>83</v>
      </c>
      <c r="C49" s="2">
        <v>1028275</v>
      </c>
      <c r="D49" s="2">
        <v>758672</v>
      </c>
      <c r="E49" s="2">
        <v>114254</v>
      </c>
      <c r="F49" s="2">
        <v>155349</v>
      </c>
    </row>
    <row r="50" spans="1:6" ht="14.25">
      <c r="A50" t="s">
        <v>84</v>
      </c>
      <c r="B50" t="s">
        <v>85</v>
      </c>
      <c r="C50" s="2">
        <v>3501237</v>
      </c>
      <c r="D50" s="2">
        <v>2540905</v>
      </c>
      <c r="E50" s="2">
        <v>148649</v>
      </c>
      <c r="F50" s="2">
        <v>811683</v>
      </c>
    </row>
    <row r="51" spans="1:6" ht="14.25">
      <c r="A51" t="s">
        <v>86</v>
      </c>
      <c r="B51" t="s">
        <v>87</v>
      </c>
      <c r="C51" s="2">
        <v>1719105</v>
      </c>
      <c r="D51" s="2">
        <v>1426576</v>
      </c>
      <c r="E51" s="2">
        <v>108230</v>
      </c>
      <c r="F51" s="2">
        <v>184299</v>
      </c>
    </row>
    <row r="52" spans="1:6" ht="14.25">
      <c r="A52" t="s">
        <v>88</v>
      </c>
      <c r="B52" t="s">
        <v>89</v>
      </c>
      <c r="C52" s="2">
        <v>839874</v>
      </c>
      <c r="D52" s="2">
        <v>745829</v>
      </c>
      <c r="E52" s="2">
        <v>48535</v>
      </c>
      <c r="F52" s="2">
        <v>45510</v>
      </c>
    </row>
    <row r="53" spans="1:6" ht="14.25">
      <c r="A53" t="s">
        <v>90</v>
      </c>
      <c r="B53" t="s">
        <v>91</v>
      </c>
      <c r="C53" s="2">
        <v>27110</v>
      </c>
      <c r="D53" s="2">
        <v>17896</v>
      </c>
      <c r="E53" s="2">
        <v>8737</v>
      </c>
      <c r="F53" s="2">
        <v>477</v>
      </c>
    </row>
    <row r="54" spans="1:6" ht="14.25">
      <c r="A54" t="s">
        <v>92</v>
      </c>
      <c r="B54" t="s">
        <v>93</v>
      </c>
      <c r="C54" s="2">
        <v>51523</v>
      </c>
      <c r="D54" s="2">
        <v>38863</v>
      </c>
      <c r="E54" s="2">
        <v>12660</v>
      </c>
      <c r="F54" s="2">
        <v>0</v>
      </c>
    </row>
    <row r="55" spans="1:6" ht="14.25">
      <c r="A55" t="s">
        <v>94</v>
      </c>
      <c r="B55" t="s">
        <v>95</v>
      </c>
      <c r="C55" s="2">
        <v>269986</v>
      </c>
      <c r="D55" s="2">
        <v>225500</v>
      </c>
      <c r="E55" s="2">
        <v>43016</v>
      </c>
      <c r="F55" s="2">
        <v>1470</v>
      </c>
    </row>
    <row r="56" spans="1:6" ht="14.25">
      <c r="A56" t="s">
        <v>96</v>
      </c>
      <c r="B56" t="s">
        <v>97</v>
      </c>
      <c r="C56" s="2">
        <v>117039</v>
      </c>
      <c r="D56" s="2">
        <v>98278</v>
      </c>
      <c r="E56" s="2">
        <v>17561</v>
      </c>
      <c r="F56" s="2">
        <v>1200</v>
      </c>
    </row>
    <row r="57" spans="1:6" ht="14.25">
      <c r="A57" t="s">
        <v>98</v>
      </c>
      <c r="B57" t="s">
        <v>99</v>
      </c>
      <c r="C57" s="2">
        <v>280741</v>
      </c>
      <c r="D57" s="2">
        <v>254447</v>
      </c>
      <c r="E57" s="2">
        <v>22751</v>
      </c>
      <c r="F57" s="2">
        <v>3543</v>
      </c>
    </row>
    <row r="58" spans="1:6" ht="14.25">
      <c r="A58" t="s">
        <v>100</v>
      </c>
      <c r="B58" t="s">
        <v>101</v>
      </c>
      <c r="C58" s="2">
        <v>565976</v>
      </c>
      <c r="D58" s="2">
        <v>444889</v>
      </c>
      <c r="E58" s="2">
        <v>32842</v>
      </c>
      <c r="F58" s="2">
        <v>88245</v>
      </c>
    </row>
    <row r="59" spans="1:6" ht="14.25">
      <c r="A59" t="s">
        <v>102</v>
      </c>
      <c r="B59" t="s">
        <v>103</v>
      </c>
      <c r="C59" s="2">
        <v>258900</v>
      </c>
      <c r="D59" s="2">
        <v>216333</v>
      </c>
      <c r="E59" s="2">
        <v>40737</v>
      </c>
      <c r="F59" s="2">
        <v>1830</v>
      </c>
    </row>
    <row r="60" spans="1:6" ht="14.25">
      <c r="A60" t="s">
        <v>104</v>
      </c>
      <c r="B60" t="s">
        <v>105</v>
      </c>
      <c r="C60" s="2">
        <v>5399425</v>
      </c>
      <c r="D60" s="2">
        <v>3817059</v>
      </c>
      <c r="E60" s="2">
        <v>269464</v>
      </c>
      <c r="F60" s="2">
        <v>1312902</v>
      </c>
    </row>
    <row r="61" spans="1:6" ht="14.25">
      <c r="A61" t="s">
        <v>106</v>
      </c>
      <c r="B61" t="s">
        <v>107</v>
      </c>
      <c r="C61" s="2">
        <v>4800161</v>
      </c>
      <c r="D61" s="2">
        <v>3442661</v>
      </c>
      <c r="E61" s="2">
        <v>165603</v>
      </c>
      <c r="F61" s="2">
        <v>1191897</v>
      </c>
    </row>
    <row r="62" spans="1:6" ht="14.25">
      <c r="A62" t="s">
        <v>108</v>
      </c>
      <c r="B62" t="s">
        <v>109</v>
      </c>
      <c r="C62" s="2">
        <v>857875</v>
      </c>
      <c r="D62" s="2">
        <v>702197</v>
      </c>
      <c r="E62" s="2">
        <v>91838</v>
      </c>
      <c r="F62" s="2">
        <v>63840</v>
      </c>
    </row>
    <row r="63" spans="1:6" ht="14.25">
      <c r="A63" t="s">
        <v>110</v>
      </c>
      <c r="B63" t="s">
        <v>111</v>
      </c>
      <c r="C63" s="2">
        <v>1436083</v>
      </c>
      <c r="D63" s="2">
        <v>1203580</v>
      </c>
      <c r="E63" s="2">
        <v>68982</v>
      </c>
      <c r="F63" s="2">
        <v>163521</v>
      </c>
    </row>
    <row r="64" spans="1:6" ht="14.25">
      <c r="A64" t="s">
        <v>112</v>
      </c>
      <c r="B64" t="s">
        <v>113</v>
      </c>
      <c r="C64" s="2">
        <v>250833</v>
      </c>
      <c r="D64" s="2">
        <v>203369</v>
      </c>
      <c r="E64" s="2">
        <v>24004</v>
      </c>
      <c r="F64" s="2">
        <v>23460</v>
      </c>
    </row>
    <row r="65" spans="1:6" ht="14.25">
      <c r="A65" t="s">
        <v>114</v>
      </c>
      <c r="B65" t="s">
        <v>115</v>
      </c>
      <c r="C65" s="2">
        <v>940658</v>
      </c>
      <c r="D65" s="2">
        <v>739036</v>
      </c>
      <c r="E65" s="2">
        <v>71503</v>
      </c>
      <c r="F65" s="2">
        <v>130119</v>
      </c>
    </row>
    <row r="66" spans="1:6" ht="14.25">
      <c r="A66" t="s">
        <v>116</v>
      </c>
      <c r="B66" t="s">
        <v>117</v>
      </c>
      <c r="C66" s="2">
        <v>55975</v>
      </c>
      <c r="D66" s="2">
        <v>36514</v>
      </c>
      <c r="E66" s="2">
        <v>18381</v>
      </c>
      <c r="F66" s="2">
        <v>1080</v>
      </c>
    </row>
    <row r="67" spans="1:6" ht="14.25">
      <c r="A67" t="s">
        <v>118</v>
      </c>
      <c r="B67" t="s">
        <v>119</v>
      </c>
      <c r="C67" s="2">
        <v>58798</v>
      </c>
      <c r="D67" s="2">
        <v>49332</v>
      </c>
      <c r="E67" s="2">
        <v>5806</v>
      </c>
      <c r="F67" s="2">
        <v>3660</v>
      </c>
    </row>
    <row r="68" spans="1:6" ht="14.25">
      <c r="A68" t="s">
        <v>120</v>
      </c>
      <c r="B68" t="s">
        <v>121</v>
      </c>
      <c r="C68" s="2">
        <v>216924</v>
      </c>
      <c r="D68" s="2">
        <v>205982</v>
      </c>
      <c r="E68" s="2">
        <v>6322</v>
      </c>
      <c r="F68" s="2">
        <v>4620</v>
      </c>
    </row>
    <row r="69" spans="1:6" ht="14.25">
      <c r="A69" t="s">
        <v>122</v>
      </c>
      <c r="B69" t="s">
        <v>123</v>
      </c>
      <c r="C69" s="2">
        <v>502106</v>
      </c>
      <c r="D69" s="2">
        <v>445023</v>
      </c>
      <c r="E69" s="2">
        <v>37223</v>
      </c>
      <c r="F69" s="2">
        <v>19860</v>
      </c>
    </row>
    <row r="70" spans="1:6" ht="14.25">
      <c r="A70" t="s">
        <v>124</v>
      </c>
      <c r="B70" t="s">
        <v>125</v>
      </c>
      <c r="C70" s="2">
        <v>239610</v>
      </c>
      <c r="D70" s="2">
        <v>181213</v>
      </c>
      <c r="E70" s="2">
        <v>24338</v>
      </c>
      <c r="F70" s="2">
        <v>34059</v>
      </c>
    </row>
    <row r="71" spans="1:6" ht="14.25">
      <c r="A71" t="s">
        <v>126</v>
      </c>
      <c r="B71" t="s">
        <v>127</v>
      </c>
      <c r="C71" s="2">
        <v>382531</v>
      </c>
      <c r="D71" s="2">
        <v>313131</v>
      </c>
      <c r="E71" s="2">
        <v>37825</v>
      </c>
      <c r="F71" s="2">
        <v>31575</v>
      </c>
    </row>
    <row r="72" spans="1:6" ht="14.25">
      <c r="A72" t="s">
        <v>128</v>
      </c>
      <c r="B72" t="s">
        <v>129</v>
      </c>
      <c r="C72" s="2">
        <v>5074131</v>
      </c>
      <c r="D72" s="2">
        <v>3841576</v>
      </c>
      <c r="E72" s="2">
        <v>209297</v>
      </c>
      <c r="F72" s="2">
        <v>1023258</v>
      </c>
    </row>
    <row r="73" spans="1:6" ht="14.25">
      <c r="A73" t="s">
        <v>130</v>
      </c>
      <c r="B73" t="s">
        <v>131</v>
      </c>
      <c r="C73" s="2">
        <v>614918</v>
      </c>
      <c r="D73" s="2">
        <v>487708</v>
      </c>
      <c r="E73" s="2">
        <v>47683</v>
      </c>
      <c r="F73" s="2">
        <v>79527</v>
      </c>
    </row>
    <row r="74" spans="1:6" ht="14.25">
      <c r="A74" t="s">
        <v>132</v>
      </c>
      <c r="B74" t="s">
        <v>133</v>
      </c>
      <c r="C74" s="2">
        <v>978234</v>
      </c>
      <c r="D74" s="2">
        <v>752737</v>
      </c>
      <c r="E74" s="2">
        <v>74618</v>
      </c>
      <c r="F74" s="2">
        <v>150879</v>
      </c>
    </row>
    <row r="75" spans="1:6" ht="14.25">
      <c r="A75" t="s">
        <v>134</v>
      </c>
      <c r="B75" t="s">
        <v>135</v>
      </c>
      <c r="C75" s="2">
        <v>31013</v>
      </c>
      <c r="D75" s="2">
        <v>23563</v>
      </c>
      <c r="E75" s="2">
        <v>6160</v>
      </c>
      <c r="F75" s="2">
        <v>1290</v>
      </c>
    </row>
    <row r="76" spans="1:6" ht="14.25">
      <c r="A76" t="s">
        <v>136</v>
      </c>
      <c r="B76" t="s">
        <v>137</v>
      </c>
      <c r="C76" s="2">
        <v>445283</v>
      </c>
      <c r="D76" s="2">
        <v>344832</v>
      </c>
      <c r="E76" s="2">
        <v>22673</v>
      </c>
      <c r="F76" s="2">
        <v>77778</v>
      </c>
    </row>
    <row r="77" spans="1:6" ht="14.25">
      <c r="A77" t="s">
        <v>138</v>
      </c>
      <c r="B77" t="s">
        <v>139</v>
      </c>
      <c r="C77" s="2">
        <v>380899</v>
      </c>
      <c r="D77" s="2">
        <v>296914</v>
      </c>
      <c r="E77" s="2">
        <v>17727</v>
      </c>
      <c r="F77" s="2">
        <v>66258</v>
      </c>
    </row>
    <row r="78" spans="1:6" ht="14.25">
      <c r="A78" t="s">
        <v>140</v>
      </c>
      <c r="B78" t="s">
        <v>141</v>
      </c>
      <c r="C78" s="2">
        <v>459366</v>
      </c>
      <c r="D78" s="2">
        <v>354185</v>
      </c>
      <c r="E78" s="2">
        <v>18535</v>
      </c>
      <c r="F78" s="2">
        <v>86646</v>
      </c>
    </row>
    <row r="79" spans="1:6" ht="14.25">
      <c r="A79" t="s">
        <v>142</v>
      </c>
      <c r="B79" t="s">
        <v>143</v>
      </c>
      <c r="C79" s="2">
        <v>10706</v>
      </c>
      <c r="D79" s="2">
        <v>4994</v>
      </c>
      <c r="E79" s="2">
        <v>5394</v>
      </c>
      <c r="F79" s="2">
        <v>318</v>
      </c>
    </row>
    <row r="80" spans="1:6" ht="14.25">
      <c r="A80" t="s">
        <v>144</v>
      </c>
      <c r="B80" t="s">
        <v>145</v>
      </c>
      <c r="C80" s="2">
        <v>52067</v>
      </c>
      <c r="D80" s="2">
        <v>48190</v>
      </c>
      <c r="E80" s="2">
        <v>1750</v>
      </c>
      <c r="F80" s="2">
        <v>2127</v>
      </c>
    </row>
    <row r="81" spans="1:6" ht="14.25">
      <c r="A81" t="s">
        <v>146</v>
      </c>
      <c r="B81" t="s">
        <v>147</v>
      </c>
      <c r="C81" s="2">
        <v>47143</v>
      </c>
      <c r="D81" s="2">
        <v>20095</v>
      </c>
      <c r="E81" s="2">
        <v>24468</v>
      </c>
      <c r="F81" s="2">
        <v>2580</v>
      </c>
    </row>
    <row r="82" spans="1:6" ht="14.25">
      <c r="A82" t="s">
        <v>148</v>
      </c>
      <c r="B82" t="s">
        <v>149</v>
      </c>
      <c r="C82" s="2">
        <v>294449</v>
      </c>
      <c r="D82" s="2">
        <v>239035</v>
      </c>
      <c r="E82" s="2">
        <v>28966</v>
      </c>
      <c r="F82" s="2">
        <v>26448</v>
      </c>
    </row>
    <row r="83" spans="1:6" ht="14.25">
      <c r="A83" t="s">
        <v>150</v>
      </c>
      <c r="B83" t="s">
        <v>151</v>
      </c>
      <c r="C83" s="2">
        <v>405974</v>
      </c>
      <c r="D83" s="2">
        <v>358071</v>
      </c>
      <c r="E83" s="2">
        <v>22028</v>
      </c>
      <c r="F83" s="2">
        <v>25875</v>
      </c>
    </row>
    <row r="84" spans="1:6" ht="14.25">
      <c r="A84" t="s">
        <v>152</v>
      </c>
      <c r="B84" t="s">
        <v>153</v>
      </c>
      <c r="C84" s="2">
        <v>21815</v>
      </c>
      <c r="D84" s="2">
        <v>13403</v>
      </c>
      <c r="E84" s="2">
        <v>6612</v>
      </c>
      <c r="F84" s="2">
        <v>1800</v>
      </c>
    </row>
    <row r="85" spans="1:6" ht="14.25">
      <c r="A85" t="s">
        <v>154</v>
      </c>
      <c r="B85" t="s">
        <v>155</v>
      </c>
      <c r="C85" s="2">
        <v>2866613</v>
      </c>
      <c r="D85" s="2">
        <v>2185735</v>
      </c>
      <c r="E85" s="2">
        <v>112743</v>
      </c>
      <c r="F85" s="2">
        <v>568135</v>
      </c>
    </row>
    <row r="86" spans="1:6" ht="14.25">
      <c r="A86" t="s">
        <v>156</v>
      </c>
      <c r="B86" t="s">
        <v>157</v>
      </c>
      <c r="C86" s="2">
        <v>657677</v>
      </c>
      <c r="D86" s="2">
        <v>522147</v>
      </c>
      <c r="E86" s="2">
        <v>34433</v>
      </c>
      <c r="F86" s="2">
        <v>101097</v>
      </c>
    </row>
    <row r="87" spans="1:6" ht="14.25">
      <c r="A87" t="s">
        <v>158</v>
      </c>
      <c r="B87" t="s">
        <v>159</v>
      </c>
      <c r="C87" s="2">
        <v>4498</v>
      </c>
      <c r="D87" s="2">
        <v>377</v>
      </c>
      <c r="E87" s="2">
        <v>4082</v>
      </c>
      <c r="F87" s="2">
        <v>39</v>
      </c>
    </row>
    <row r="88" spans="1:6" ht="14.25">
      <c r="A88" t="s">
        <v>160</v>
      </c>
      <c r="B88" t="s">
        <v>161</v>
      </c>
      <c r="C88" s="2">
        <v>27368</v>
      </c>
      <c r="D88" s="2">
        <v>20983</v>
      </c>
      <c r="E88" s="2">
        <v>3085</v>
      </c>
      <c r="F88" s="2">
        <v>3300</v>
      </c>
    </row>
    <row r="89" spans="1:6" ht="14.25">
      <c r="A89" t="s">
        <v>162</v>
      </c>
      <c r="B89" t="s">
        <v>163</v>
      </c>
      <c r="C89" s="2">
        <v>831175</v>
      </c>
      <c r="D89" s="2">
        <v>776652</v>
      </c>
      <c r="E89" s="2">
        <v>39472</v>
      </c>
      <c r="F89" s="2">
        <v>15051</v>
      </c>
    </row>
    <row r="90" spans="1:6" ht="14.25">
      <c r="A90" t="s">
        <v>164</v>
      </c>
      <c r="B90" t="s">
        <v>165</v>
      </c>
      <c r="C90" s="2">
        <v>5288</v>
      </c>
      <c r="D90" s="2">
        <v>2539</v>
      </c>
      <c r="E90" s="2">
        <v>1225</v>
      </c>
      <c r="F90" s="2">
        <v>1524</v>
      </c>
    </row>
    <row r="91" spans="1:6" ht="14.25">
      <c r="A91" t="s">
        <v>166</v>
      </c>
      <c r="B91" t="s">
        <v>167</v>
      </c>
      <c r="C91" s="2">
        <v>188705</v>
      </c>
      <c r="D91" s="2">
        <v>174567</v>
      </c>
      <c r="E91" s="2">
        <v>6272</v>
      </c>
      <c r="F91" s="2">
        <v>7866</v>
      </c>
    </row>
    <row r="92" spans="1:6" ht="14.25">
      <c r="A92" t="s">
        <v>168</v>
      </c>
      <c r="B92" t="s">
        <v>169</v>
      </c>
      <c r="C92" s="2">
        <v>5804</v>
      </c>
      <c r="D92" s="2">
        <v>3012</v>
      </c>
      <c r="E92" s="2">
        <v>1706</v>
      </c>
      <c r="F92" s="2">
        <v>1086</v>
      </c>
    </row>
    <row r="93" spans="1:6" ht="14.25">
      <c r="A93" t="s">
        <v>170</v>
      </c>
      <c r="B93" t="s">
        <v>171</v>
      </c>
      <c r="C93" s="2">
        <v>2274141</v>
      </c>
      <c r="D93" s="2">
        <v>1706942</v>
      </c>
      <c r="E93" s="2">
        <v>56749</v>
      </c>
      <c r="F93" s="2">
        <v>510450</v>
      </c>
    </row>
    <row r="94" spans="1:6" ht="14.25">
      <c r="A94" t="s">
        <v>172</v>
      </c>
      <c r="B94" t="s">
        <v>173</v>
      </c>
      <c r="C94" s="2">
        <v>171724</v>
      </c>
      <c r="D94" s="2">
        <v>121798</v>
      </c>
      <c r="E94" s="2">
        <v>5154</v>
      </c>
      <c r="F94" s="2">
        <v>44772</v>
      </c>
    </row>
    <row r="95" spans="1:6" ht="14.25">
      <c r="A95" t="s">
        <v>174</v>
      </c>
      <c r="B95" t="s">
        <v>175</v>
      </c>
      <c r="C95" s="2">
        <v>775780</v>
      </c>
      <c r="D95" s="2">
        <v>655187</v>
      </c>
      <c r="E95" s="2">
        <v>16721</v>
      </c>
      <c r="F95" s="2">
        <v>103872</v>
      </c>
    </row>
    <row r="96" spans="1:6" ht="14.25">
      <c r="A96" t="s">
        <v>176</v>
      </c>
      <c r="B96" t="s">
        <v>177</v>
      </c>
      <c r="C96" s="2">
        <v>1155065</v>
      </c>
      <c r="D96" s="2">
        <v>962166</v>
      </c>
      <c r="E96" s="2">
        <v>55573</v>
      </c>
      <c r="F96" s="2">
        <v>137326</v>
      </c>
    </row>
    <row r="97" spans="1:6" ht="14.25">
      <c r="A97" t="s">
        <v>178</v>
      </c>
      <c r="B97" t="s">
        <v>179</v>
      </c>
      <c r="C97" s="2">
        <v>192540</v>
      </c>
      <c r="D97" s="2">
        <v>171982</v>
      </c>
      <c r="E97" s="2">
        <v>8504</v>
      </c>
      <c r="F97" s="2">
        <v>12054</v>
      </c>
    </row>
    <row r="98" spans="1:6" ht="14.25">
      <c r="A98" t="s">
        <v>180</v>
      </c>
      <c r="B98" t="s">
        <v>181</v>
      </c>
      <c r="C98" s="2">
        <v>972820</v>
      </c>
      <c r="D98" s="2">
        <v>895542</v>
      </c>
      <c r="E98" s="2">
        <v>48738</v>
      </c>
      <c r="F98" s="2">
        <v>28540</v>
      </c>
    </row>
    <row r="99" spans="1:6" ht="14.25">
      <c r="A99" t="s">
        <v>182</v>
      </c>
      <c r="B99" t="s">
        <v>183</v>
      </c>
      <c r="C99" s="2">
        <v>3277765</v>
      </c>
      <c r="D99" s="2">
        <v>2658910</v>
      </c>
      <c r="E99" s="2">
        <v>363243</v>
      </c>
      <c r="F99" s="2">
        <v>255612</v>
      </c>
    </row>
    <row r="100" spans="1:6" ht="14.25">
      <c r="A100" t="s">
        <v>184</v>
      </c>
      <c r="B100" t="s">
        <v>185</v>
      </c>
      <c r="C100" s="2">
        <v>30234</v>
      </c>
      <c r="D100" s="2">
        <v>17912</v>
      </c>
      <c r="E100" s="2">
        <v>9580</v>
      </c>
      <c r="F100" s="2">
        <v>2742</v>
      </c>
    </row>
    <row r="101" spans="1:6" ht="14.25">
      <c r="A101" t="s">
        <v>186</v>
      </c>
      <c r="B101" t="s">
        <v>187</v>
      </c>
      <c r="C101" s="2">
        <v>2260298</v>
      </c>
      <c r="D101" s="2">
        <v>1785769</v>
      </c>
      <c r="E101" s="2">
        <v>69979</v>
      </c>
      <c r="F101" s="2">
        <v>404550</v>
      </c>
    </row>
    <row r="102" spans="1:6" ht="14.25">
      <c r="A102" t="s">
        <v>188</v>
      </c>
      <c r="B102" t="s">
        <v>189</v>
      </c>
      <c r="C102" s="2">
        <v>629066</v>
      </c>
      <c r="D102" s="2">
        <v>510394</v>
      </c>
      <c r="E102" s="2">
        <v>46990</v>
      </c>
      <c r="F102" s="2">
        <v>71682</v>
      </c>
    </row>
    <row r="103" spans="1:6" ht="14.25">
      <c r="A103" t="s">
        <v>190</v>
      </c>
      <c r="B103" t="s">
        <v>191</v>
      </c>
      <c r="C103" s="2">
        <v>901860</v>
      </c>
      <c r="D103" s="2">
        <v>720767</v>
      </c>
      <c r="E103" s="2">
        <v>33160</v>
      </c>
      <c r="F103" s="2">
        <v>147933</v>
      </c>
    </row>
    <row r="104" spans="1:6" ht="14.25">
      <c r="A104" t="s">
        <v>192</v>
      </c>
      <c r="B104" t="s">
        <v>193</v>
      </c>
      <c r="C104" s="2">
        <v>638816</v>
      </c>
      <c r="D104" s="2">
        <v>587519</v>
      </c>
      <c r="E104" s="2">
        <v>15843</v>
      </c>
      <c r="F104" s="2">
        <v>35454</v>
      </c>
    </row>
    <row r="105" spans="1:6" ht="14.25">
      <c r="A105" t="s">
        <v>194</v>
      </c>
      <c r="B105" t="s">
        <v>195</v>
      </c>
      <c r="C105" s="2">
        <v>337541</v>
      </c>
      <c r="D105" s="2">
        <v>274885</v>
      </c>
      <c r="E105" s="2">
        <v>47395</v>
      </c>
      <c r="F105" s="2">
        <v>15261</v>
      </c>
    </row>
    <row r="106" spans="1:6" ht="14.25">
      <c r="A106" t="s">
        <v>196</v>
      </c>
      <c r="B106" t="s">
        <v>197</v>
      </c>
      <c r="C106" s="2">
        <v>1183657</v>
      </c>
      <c r="D106" s="2">
        <v>1064192</v>
      </c>
      <c r="E106" s="2">
        <v>35000</v>
      </c>
      <c r="F106" s="2">
        <v>84465</v>
      </c>
    </row>
    <row r="107" spans="1:6" ht="14.25">
      <c r="A107" t="s">
        <v>198</v>
      </c>
      <c r="B107" t="s">
        <v>199</v>
      </c>
      <c r="C107" s="2">
        <v>658955</v>
      </c>
      <c r="D107" s="2">
        <v>538830</v>
      </c>
      <c r="E107" s="2">
        <v>1925</v>
      </c>
      <c r="F107" s="2">
        <v>118200</v>
      </c>
    </row>
    <row r="108" spans="1:6" ht="14.25">
      <c r="A108" t="s">
        <v>200</v>
      </c>
      <c r="B108" t="s">
        <v>201</v>
      </c>
      <c r="C108" s="2">
        <v>2307547</v>
      </c>
      <c r="D108" s="2">
        <v>2194997</v>
      </c>
      <c r="E108" s="2">
        <v>42350</v>
      </c>
      <c r="F108" s="2">
        <v>70200</v>
      </c>
    </row>
    <row r="109" spans="1:6" ht="14.25">
      <c r="A109" t="s">
        <v>202</v>
      </c>
      <c r="B109" t="s">
        <v>203</v>
      </c>
      <c r="C109" s="2">
        <v>42583</v>
      </c>
      <c r="D109" s="2">
        <v>29987</v>
      </c>
      <c r="E109" s="2">
        <v>12368</v>
      </c>
      <c r="F109" s="2">
        <v>228</v>
      </c>
    </row>
    <row r="110" spans="1:6" ht="14.25">
      <c r="A110" t="s">
        <v>204</v>
      </c>
      <c r="B110" t="s">
        <v>205</v>
      </c>
      <c r="C110" s="2">
        <v>104318</v>
      </c>
      <c r="D110" s="2">
        <v>71902</v>
      </c>
      <c r="E110" s="2">
        <v>17524</v>
      </c>
      <c r="F110" s="2">
        <v>14892</v>
      </c>
    </row>
    <row r="111" spans="1:6" ht="14.25">
      <c r="A111" t="s">
        <v>206</v>
      </c>
      <c r="B111" t="s">
        <v>207</v>
      </c>
      <c r="C111" s="2">
        <v>354434</v>
      </c>
      <c r="D111" s="2">
        <v>306216</v>
      </c>
      <c r="E111" s="2">
        <v>15269</v>
      </c>
      <c r="F111" s="2">
        <v>32949</v>
      </c>
    </row>
    <row r="112" spans="1:6" ht="14.25">
      <c r="A112" t="s">
        <v>208</v>
      </c>
      <c r="B112" t="s">
        <v>209</v>
      </c>
      <c r="C112" s="2">
        <v>1519895</v>
      </c>
      <c r="D112" s="2">
        <v>1379548</v>
      </c>
      <c r="E112" s="2">
        <v>51739</v>
      </c>
      <c r="F112" s="2">
        <v>88608</v>
      </c>
    </row>
    <row r="113" spans="1:6" ht="14.25">
      <c r="A113" t="s">
        <v>210</v>
      </c>
      <c r="B113" t="s">
        <v>211</v>
      </c>
      <c r="C113" s="2">
        <v>1156148</v>
      </c>
      <c r="D113" s="2">
        <v>1065413</v>
      </c>
      <c r="E113" s="2">
        <v>14175</v>
      </c>
      <c r="F113" s="2">
        <v>76560</v>
      </c>
    </row>
    <row r="114" spans="1:6" ht="14.25">
      <c r="A114" t="s">
        <v>212</v>
      </c>
      <c r="B114" t="s">
        <v>213</v>
      </c>
      <c r="C114" s="2">
        <v>1042433</v>
      </c>
      <c r="D114" s="2">
        <v>918253</v>
      </c>
      <c r="E114" s="2">
        <v>67150</v>
      </c>
      <c r="F114" s="2">
        <v>57030</v>
      </c>
    </row>
    <row r="115" spans="1:6" ht="14.25">
      <c r="A115" t="s">
        <v>214</v>
      </c>
      <c r="B115" t="s">
        <v>215</v>
      </c>
      <c r="C115" s="2">
        <v>674717</v>
      </c>
      <c r="D115" s="2">
        <v>577817</v>
      </c>
      <c r="E115" s="2">
        <v>68871</v>
      </c>
      <c r="F115" s="2">
        <v>28029</v>
      </c>
    </row>
    <row r="116" spans="1:6" ht="14.25">
      <c r="A116" t="s">
        <v>216</v>
      </c>
      <c r="B116" t="s">
        <v>217</v>
      </c>
      <c r="C116" s="2">
        <v>539395</v>
      </c>
      <c r="D116" s="2">
        <v>448078</v>
      </c>
      <c r="E116" s="2">
        <v>61383</v>
      </c>
      <c r="F116" s="2">
        <v>29934</v>
      </c>
    </row>
    <row r="117" spans="1:6" ht="14.25">
      <c r="A117" t="s">
        <v>218</v>
      </c>
      <c r="B117" t="s">
        <v>219</v>
      </c>
      <c r="C117" s="2">
        <v>441599</v>
      </c>
      <c r="D117" s="2">
        <v>349851</v>
      </c>
      <c r="E117" s="2">
        <v>49586</v>
      </c>
      <c r="F117" s="2">
        <v>42162</v>
      </c>
    </row>
    <row r="118" spans="1:6" ht="14.25">
      <c r="A118" t="s">
        <v>220</v>
      </c>
      <c r="B118" t="s">
        <v>221</v>
      </c>
      <c r="C118" s="2">
        <v>610708</v>
      </c>
      <c r="D118" s="2">
        <v>517795</v>
      </c>
      <c r="E118" s="2">
        <v>52821</v>
      </c>
      <c r="F118" s="2">
        <v>40092</v>
      </c>
    </row>
    <row r="119" spans="1:6" ht="14.25">
      <c r="A119" t="s">
        <v>222</v>
      </c>
      <c r="B119" t="s">
        <v>223</v>
      </c>
      <c r="C119" s="2">
        <v>306482</v>
      </c>
      <c r="D119" s="2">
        <v>241733</v>
      </c>
      <c r="E119" s="2">
        <v>47718</v>
      </c>
      <c r="F119" s="2">
        <v>17031</v>
      </c>
    </row>
    <row r="120" spans="1:6" ht="14.25">
      <c r="A120" t="s">
        <v>224</v>
      </c>
      <c r="B120" t="s">
        <v>225</v>
      </c>
      <c r="C120" s="2">
        <v>152021</v>
      </c>
      <c r="D120" s="2">
        <v>134585</v>
      </c>
      <c r="E120" s="2">
        <v>7875</v>
      </c>
      <c r="F120" s="2">
        <v>9561</v>
      </c>
    </row>
    <row r="121" spans="1:6" ht="14.25">
      <c r="A121" t="s">
        <v>226</v>
      </c>
      <c r="B121" t="s">
        <v>227</v>
      </c>
      <c r="C121" s="2">
        <v>81719</v>
      </c>
      <c r="D121" s="2">
        <v>63625</v>
      </c>
      <c r="E121" s="2">
        <v>11191</v>
      </c>
      <c r="F121" s="2">
        <v>6903</v>
      </c>
    </row>
    <row r="122" spans="1:6" ht="14.25">
      <c r="A122" t="s">
        <v>228</v>
      </c>
      <c r="B122" t="s">
        <v>229</v>
      </c>
      <c r="C122" s="2">
        <v>30425</v>
      </c>
      <c r="D122" s="2">
        <v>20319</v>
      </c>
      <c r="E122" s="2">
        <v>5726</v>
      </c>
      <c r="F122" s="2">
        <v>4380</v>
      </c>
    </row>
    <row r="123" spans="1:6" ht="14.25">
      <c r="A123" t="s">
        <v>230</v>
      </c>
      <c r="B123" t="s">
        <v>231</v>
      </c>
      <c r="C123" s="2">
        <v>247712</v>
      </c>
      <c r="D123" s="2">
        <v>179213</v>
      </c>
      <c r="E123" s="2">
        <v>41922</v>
      </c>
      <c r="F123" s="2">
        <v>26577</v>
      </c>
    </row>
    <row r="124" spans="1:6" ht="14.25">
      <c r="A124" t="s">
        <v>232</v>
      </c>
      <c r="B124" t="s">
        <v>233</v>
      </c>
      <c r="C124" s="2">
        <v>391119</v>
      </c>
      <c r="D124" s="2">
        <v>328303</v>
      </c>
      <c r="E124" s="2">
        <v>14465</v>
      </c>
      <c r="F124" s="2">
        <v>48351</v>
      </c>
    </row>
    <row r="125" spans="1:6" ht="14.25">
      <c r="A125" t="s">
        <v>234</v>
      </c>
      <c r="B125" t="s">
        <v>235</v>
      </c>
      <c r="C125" s="2">
        <v>1598396.5</v>
      </c>
      <c r="D125" s="2">
        <v>1442566</v>
      </c>
      <c r="E125" s="2">
        <v>116556</v>
      </c>
      <c r="F125" s="2">
        <v>39274.5</v>
      </c>
    </row>
    <row r="126" spans="1:6" ht="14.25">
      <c r="A126" t="s">
        <v>236</v>
      </c>
      <c r="B126" t="s">
        <v>237</v>
      </c>
      <c r="C126" s="2">
        <v>8304299</v>
      </c>
      <c r="D126" s="2">
        <v>4608076</v>
      </c>
      <c r="E126" s="2">
        <v>23275</v>
      </c>
      <c r="F126" s="2">
        <v>3672948</v>
      </c>
    </row>
    <row r="127" spans="1:6" ht="14.25">
      <c r="A127" t="s">
        <v>238</v>
      </c>
      <c r="B127" t="s">
        <v>239</v>
      </c>
      <c r="C127" s="2">
        <v>4068819</v>
      </c>
      <c r="D127" s="2">
        <v>2896433</v>
      </c>
      <c r="E127" s="2">
        <v>110248</v>
      </c>
      <c r="F127" s="2">
        <v>1062138</v>
      </c>
    </row>
    <row r="128" spans="1:6" ht="14.25">
      <c r="A128" t="s">
        <v>240</v>
      </c>
      <c r="B128" t="s">
        <v>241</v>
      </c>
      <c r="C128" s="2">
        <v>1554563</v>
      </c>
      <c r="D128" s="2">
        <v>1160410</v>
      </c>
      <c r="E128" s="2">
        <v>42262</v>
      </c>
      <c r="F128" s="2">
        <v>351891</v>
      </c>
    </row>
    <row r="129" spans="1:6" ht="14.25">
      <c r="A129" t="s">
        <v>242</v>
      </c>
      <c r="B129" t="s">
        <v>243</v>
      </c>
      <c r="C129" s="2">
        <v>4711110</v>
      </c>
      <c r="D129" s="2">
        <v>3390943</v>
      </c>
      <c r="E129" s="2">
        <v>98339</v>
      </c>
      <c r="F129" s="2">
        <v>1221828</v>
      </c>
    </row>
    <row r="130" spans="1:6" ht="14.25">
      <c r="A130" t="s">
        <v>244</v>
      </c>
      <c r="B130" t="s">
        <v>245</v>
      </c>
      <c r="C130" s="2">
        <v>1717756</v>
      </c>
      <c r="D130" s="2">
        <v>1567424</v>
      </c>
      <c r="E130" s="2">
        <v>66761</v>
      </c>
      <c r="F130" s="2">
        <v>83571</v>
      </c>
    </row>
    <row r="131" spans="1:6" ht="14.25">
      <c r="A131" t="s">
        <v>246</v>
      </c>
      <c r="B131" t="s">
        <v>247</v>
      </c>
      <c r="C131" s="2">
        <v>1171667</v>
      </c>
      <c r="D131" s="2">
        <v>926812</v>
      </c>
      <c r="E131" s="2">
        <v>90811</v>
      </c>
      <c r="F131" s="2">
        <v>154044</v>
      </c>
    </row>
    <row r="132" spans="1:6" ht="14.25">
      <c r="A132" t="s">
        <v>248</v>
      </c>
      <c r="B132" t="s">
        <v>249</v>
      </c>
      <c r="C132" s="2">
        <v>1538957</v>
      </c>
      <c r="D132" s="2">
        <v>1260037</v>
      </c>
      <c r="E132" s="2">
        <v>88757</v>
      </c>
      <c r="F132" s="2">
        <v>190163</v>
      </c>
    </row>
    <row r="133" spans="1:6" ht="14.25">
      <c r="A133" t="s">
        <v>250</v>
      </c>
      <c r="B133" t="s">
        <v>251</v>
      </c>
      <c r="C133" s="2">
        <v>2189083</v>
      </c>
      <c r="D133" s="2">
        <v>1836724</v>
      </c>
      <c r="E133" s="2">
        <v>108294</v>
      </c>
      <c r="F133" s="2">
        <v>244065</v>
      </c>
    </row>
    <row r="134" spans="1:6" ht="14.25">
      <c r="A134" t="s">
        <v>252</v>
      </c>
      <c r="B134" t="s">
        <v>253</v>
      </c>
      <c r="C134" s="2">
        <v>3013077</v>
      </c>
      <c r="D134" s="2">
        <v>2440633</v>
      </c>
      <c r="E134" s="2">
        <v>135361</v>
      </c>
      <c r="F134" s="2">
        <v>437083</v>
      </c>
    </row>
    <row r="135" spans="1:6" ht="14.25">
      <c r="A135" t="s">
        <v>254</v>
      </c>
      <c r="B135" t="s">
        <v>255</v>
      </c>
      <c r="C135" s="2">
        <v>1401913</v>
      </c>
      <c r="D135" s="2">
        <v>1209966</v>
      </c>
      <c r="E135" s="2">
        <v>123259</v>
      </c>
      <c r="F135" s="2">
        <v>68688</v>
      </c>
    </row>
    <row r="136" spans="1:6" ht="14.25">
      <c r="A136" t="s">
        <v>256</v>
      </c>
      <c r="B136" t="s">
        <v>257</v>
      </c>
      <c r="C136" s="2">
        <v>1878562</v>
      </c>
      <c r="D136" s="2">
        <v>1559265</v>
      </c>
      <c r="E136" s="2">
        <v>120499</v>
      </c>
      <c r="F136" s="2">
        <v>198798</v>
      </c>
    </row>
    <row r="137" spans="1:6" ht="14.25">
      <c r="A137" t="s">
        <v>258</v>
      </c>
      <c r="B137" t="s">
        <v>259</v>
      </c>
      <c r="C137" s="2">
        <v>1011728</v>
      </c>
      <c r="D137" s="2">
        <v>796897</v>
      </c>
      <c r="E137" s="2">
        <v>78325</v>
      </c>
      <c r="F137" s="2">
        <v>136506</v>
      </c>
    </row>
    <row r="138" spans="1:6" ht="14.25">
      <c r="A138" t="s">
        <v>260</v>
      </c>
      <c r="B138" t="s">
        <v>261</v>
      </c>
      <c r="C138" s="2">
        <v>54789</v>
      </c>
      <c r="D138" s="2">
        <v>24754</v>
      </c>
      <c r="E138" s="2">
        <v>27515</v>
      </c>
      <c r="F138" s="2">
        <v>2520</v>
      </c>
    </row>
    <row r="139" spans="1:6" ht="14.25">
      <c r="A139" t="s">
        <v>262</v>
      </c>
      <c r="B139" t="s">
        <v>263</v>
      </c>
      <c r="C139" s="2">
        <v>4392606</v>
      </c>
      <c r="D139" s="2">
        <v>3569710</v>
      </c>
      <c r="E139" s="2">
        <v>149493</v>
      </c>
      <c r="F139" s="2">
        <v>673403</v>
      </c>
    </row>
    <row r="140" spans="1:6" ht="14.25">
      <c r="A140" t="s">
        <v>264</v>
      </c>
      <c r="B140" t="s">
        <v>265</v>
      </c>
      <c r="C140" s="2">
        <v>1180984</v>
      </c>
      <c r="D140" s="2">
        <v>1059756</v>
      </c>
      <c r="E140" s="2">
        <v>79009</v>
      </c>
      <c r="F140" s="2">
        <v>42219</v>
      </c>
    </row>
    <row r="141" spans="1:6" ht="14.25">
      <c r="A141" t="s">
        <v>266</v>
      </c>
      <c r="B141" t="s">
        <v>267</v>
      </c>
      <c r="C141" s="2">
        <v>2216637</v>
      </c>
      <c r="D141" s="2">
        <v>1932614</v>
      </c>
      <c r="E141" s="2">
        <v>106846</v>
      </c>
      <c r="F141" s="2">
        <v>177177</v>
      </c>
    </row>
    <row r="142" spans="1:6" ht="14.25">
      <c r="A142" t="s">
        <v>268</v>
      </c>
      <c r="B142" t="s">
        <v>269</v>
      </c>
      <c r="C142" s="2">
        <v>3182468</v>
      </c>
      <c r="D142" s="2">
        <v>2657662</v>
      </c>
      <c r="E142" s="2">
        <v>207889</v>
      </c>
      <c r="F142" s="2">
        <v>316917</v>
      </c>
    </row>
    <row r="143" spans="1:6" ht="14.25">
      <c r="A143" t="s">
        <v>270</v>
      </c>
      <c r="B143" t="s">
        <v>271</v>
      </c>
      <c r="C143" s="2">
        <v>4587713</v>
      </c>
      <c r="D143" s="2">
        <v>4148849</v>
      </c>
      <c r="E143" s="2">
        <v>227517</v>
      </c>
      <c r="F143" s="2">
        <v>211347</v>
      </c>
    </row>
    <row r="144" spans="1:6" ht="14.25">
      <c r="A144" t="s">
        <v>272</v>
      </c>
      <c r="B144" t="s">
        <v>273</v>
      </c>
      <c r="C144" s="2">
        <v>1899994</v>
      </c>
      <c r="D144" s="2">
        <v>1737887</v>
      </c>
      <c r="E144" s="2">
        <v>69080</v>
      </c>
      <c r="F144" s="2">
        <v>93027</v>
      </c>
    </row>
    <row r="145" spans="1:6" ht="14.25">
      <c r="A145" t="s">
        <v>274</v>
      </c>
      <c r="B145" t="s">
        <v>275</v>
      </c>
      <c r="C145" s="2">
        <v>1442480</v>
      </c>
      <c r="D145" s="2">
        <v>1212225</v>
      </c>
      <c r="E145" s="2">
        <v>1925</v>
      </c>
      <c r="F145" s="2">
        <v>228330</v>
      </c>
    </row>
    <row r="146" spans="1:6" ht="14.25">
      <c r="A146" t="s">
        <v>276</v>
      </c>
      <c r="B146" t="s">
        <v>277</v>
      </c>
      <c r="C146" s="2">
        <v>871126</v>
      </c>
      <c r="D146" s="2">
        <v>851071</v>
      </c>
      <c r="E146" s="2">
        <v>175</v>
      </c>
      <c r="F146" s="2">
        <v>19880</v>
      </c>
    </row>
    <row r="147" spans="1:6" ht="14.25">
      <c r="A147" t="s">
        <v>278</v>
      </c>
      <c r="B147" t="s">
        <v>279</v>
      </c>
      <c r="C147" s="2">
        <v>1339079</v>
      </c>
      <c r="D147" s="2">
        <v>1163060</v>
      </c>
      <c r="E147" s="2">
        <v>74079</v>
      </c>
      <c r="F147" s="2">
        <v>101940</v>
      </c>
    </row>
    <row r="148" spans="1:6" ht="14.25">
      <c r="A148" t="s">
        <v>280</v>
      </c>
      <c r="B148" t="s">
        <v>281</v>
      </c>
      <c r="C148" s="2">
        <v>1580958</v>
      </c>
      <c r="D148" s="2">
        <v>1461436</v>
      </c>
      <c r="E148" s="2">
        <v>94832</v>
      </c>
      <c r="F148" s="2">
        <v>24690</v>
      </c>
    </row>
    <row r="149" spans="1:6" ht="14.25">
      <c r="A149" t="s">
        <v>282</v>
      </c>
      <c r="B149" t="s">
        <v>283</v>
      </c>
      <c r="C149" s="2">
        <v>1506273</v>
      </c>
      <c r="D149" s="2">
        <v>1360710</v>
      </c>
      <c r="E149" s="2">
        <v>120426</v>
      </c>
      <c r="F149" s="2">
        <v>25137</v>
      </c>
    </row>
    <row r="150" spans="1:6" ht="14.25">
      <c r="A150" t="s">
        <v>284</v>
      </c>
      <c r="B150" t="s">
        <v>285</v>
      </c>
      <c r="C150" s="2">
        <v>1188763</v>
      </c>
      <c r="D150" s="2">
        <v>1124105</v>
      </c>
      <c r="E150" s="2">
        <v>21508</v>
      </c>
      <c r="F150" s="2">
        <v>43150</v>
      </c>
    </row>
    <row r="151" spans="1:6" ht="14.25">
      <c r="A151" t="s">
        <v>286</v>
      </c>
      <c r="B151" t="s">
        <v>287</v>
      </c>
      <c r="C151" s="2">
        <v>205587</v>
      </c>
      <c r="D151" s="2">
        <v>181740</v>
      </c>
      <c r="E151" s="2">
        <v>16032</v>
      </c>
      <c r="F151" s="2">
        <v>7815</v>
      </c>
    </row>
    <row r="152" spans="1:6" ht="14.25">
      <c r="A152" t="s">
        <v>288</v>
      </c>
      <c r="B152" t="s">
        <v>289</v>
      </c>
      <c r="C152" s="2">
        <v>1396045</v>
      </c>
      <c r="D152" s="2">
        <v>1272590</v>
      </c>
      <c r="E152" s="2">
        <v>89854</v>
      </c>
      <c r="F152" s="2">
        <v>33601</v>
      </c>
    </row>
    <row r="153" spans="1:6" ht="14.25">
      <c r="A153" t="s">
        <v>290</v>
      </c>
      <c r="B153" t="s">
        <v>291</v>
      </c>
      <c r="C153" s="2">
        <v>25178</v>
      </c>
      <c r="D153" s="2">
        <v>20415</v>
      </c>
      <c r="E153" s="2">
        <v>3290</v>
      </c>
      <c r="F153" s="2">
        <v>1473</v>
      </c>
    </row>
    <row r="154" spans="1:6" ht="14.25">
      <c r="A154" t="s">
        <v>292</v>
      </c>
      <c r="B154" t="s">
        <v>293</v>
      </c>
      <c r="C154" s="2">
        <v>14019</v>
      </c>
      <c r="D154" s="2">
        <v>10109</v>
      </c>
      <c r="E154" s="2">
        <v>3580</v>
      </c>
      <c r="F154" s="2">
        <v>330</v>
      </c>
    </row>
    <row r="155" spans="1:6" ht="14.25">
      <c r="A155" t="s">
        <v>294</v>
      </c>
      <c r="B155" t="s">
        <v>295</v>
      </c>
      <c r="C155" s="2">
        <v>1321073</v>
      </c>
      <c r="D155" s="2">
        <v>1123325</v>
      </c>
      <c r="E155" s="2">
        <v>85962</v>
      </c>
      <c r="F155" s="2">
        <v>111786</v>
      </c>
    </row>
    <row r="156" spans="1:6" ht="14.25">
      <c r="A156" t="s">
        <v>296</v>
      </c>
      <c r="B156" t="s">
        <v>297</v>
      </c>
      <c r="C156" s="2">
        <v>2206152</v>
      </c>
      <c r="D156" s="2">
        <v>2056920</v>
      </c>
      <c r="E156" s="2">
        <v>56517</v>
      </c>
      <c r="F156" s="2">
        <v>92715</v>
      </c>
    </row>
    <row r="157" spans="1:6" ht="14.25">
      <c r="A157" t="s">
        <v>298</v>
      </c>
      <c r="B157" t="s">
        <v>299</v>
      </c>
      <c r="C157" s="2">
        <v>380821</v>
      </c>
      <c r="D157" s="2">
        <v>288686</v>
      </c>
      <c r="E157" s="2">
        <v>66995</v>
      </c>
      <c r="F157" s="2">
        <v>25140</v>
      </c>
    </row>
    <row r="158" spans="1:6" ht="14.25">
      <c r="A158" t="s">
        <v>300</v>
      </c>
      <c r="B158" t="s">
        <v>301</v>
      </c>
      <c r="C158" s="2">
        <v>434808</v>
      </c>
      <c r="D158" s="2">
        <v>356179</v>
      </c>
      <c r="E158" s="2">
        <v>55850</v>
      </c>
      <c r="F158" s="2">
        <v>22779</v>
      </c>
    </row>
    <row r="159" spans="1:6" ht="14.25">
      <c r="A159" t="s">
        <v>302</v>
      </c>
      <c r="B159" t="s">
        <v>303</v>
      </c>
      <c r="C159" s="2">
        <v>61564</v>
      </c>
      <c r="D159" s="2">
        <v>53675</v>
      </c>
      <c r="E159" s="2">
        <v>7409</v>
      </c>
      <c r="F159" s="2">
        <v>480</v>
      </c>
    </row>
    <row r="160" spans="1:6" ht="14.25">
      <c r="A160" t="s">
        <v>304</v>
      </c>
      <c r="B160" t="s">
        <v>305</v>
      </c>
      <c r="C160" s="2">
        <v>13174</v>
      </c>
      <c r="D160" s="2">
        <v>6828</v>
      </c>
      <c r="E160" s="2">
        <v>3727</v>
      </c>
      <c r="F160" s="2">
        <v>2619</v>
      </c>
    </row>
    <row r="161" spans="1:6" ht="14.25">
      <c r="A161" t="s">
        <v>306</v>
      </c>
      <c r="B161" t="s">
        <v>307</v>
      </c>
      <c r="C161" s="2">
        <v>78943</v>
      </c>
      <c r="D161" s="2">
        <v>62887</v>
      </c>
      <c r="E161" s="2">
        <v>4665</v>
      </c>
      <c r="F161" s="2">
        <v>11391</v>
      </c>
    </row>
    <row r="162" spans="1:6" ht="14.25">
      <c r="A162" t="s">
        <v>308</v>
      </c>
      <c r="B162" t="s">
        <v>309</v>
      </c>
      <c r="C162" s="2">
        <v>12346</v>
      </c>
      <c r="D162" s="2">
        <v>10074</v>
      </c>
      <c r="E162" s="2">
        <v>2152</v>
      </c>
      <c r="F162" s="2">
        <v>120</v>
      </c>
    </row>
    <row r="163" spans="1:6" ht="14.25">
      <c r="A163" t="s">
        <v>310</v>
      </c>
      <c r="B163" t="s">
        <v>311</v>
      </c>
      <c r="C163" s="2">
        <v>36958</v>
      </c>
      <c r="D163" s="2">
        <v>26193</v>
      </c>
      <c r="E163" s="2">
        <v>5095</v>
      </c>
      <c r="F163" s="2">
        <v>5670</v>
      </c>
    </row>
    <row r="164" spans="1:6" ht="14.25">
      <c r="A164" t="s">
        <v>312</v>
      </c>
      <c r="B164" t="s">
        <v>313</v>
      </c>
      <c r="C164" s="2">
        <v>26312</v>
      </c>
      <c r="D164" s="2">
        <v>20985</v>
      </c>
      <c r="E164" s="2">
        <v>4607</v>
      </c>
      <c r="F164" s="2">
        <v>720</v>
      </c>
    </row>
    <row r="165" spans="1:6" ht="14.25">
      <c r="A165" t="s">
        <v>314</v>
      </c>
      <c r="B165" t="s">
        <v>315</v>
      </c>
      <c r="C165" s="2">
        <v>75907</v>
      </c>
      <c r="D165" s="2">
        <v>63551</v>
      </c>
      <c r="E165" s="2">
        <v>9407</v>
      </c>
      <c r="F165" s="2">
        <v>2949</v>
      </c>
    </row>
    <row r="166" spans="1:6" ht="14.25">
      <c r="A166" t="s">
        <v>316</v>
      </c>
      <c r="B166" t="s">
        <v>317</v>
      </c>
      <c r="C166" s="2">
        <v>534295</v>
      </c>
      <c r="D166" s="2">
        <v>454092</v>
      </c>
      <c r="E166" s="2">
        <v>45253</v>
      </c>
      <c r="F166" s="2">
        <v>34950</v>
      </c>
    </row>
    <row r="167" spans="1:6" ht="14.25">
      <c r="A167" t="s">
        <v>318</v>
      </c>
      <c r="B167" t="s">
        <v>319</v>
      </c>
      <c r="C167" s="2">
        <v>1188812</v>
      </c>
      <c r="D167" s="2">
        <v>950238</v>
      </c>
      <c r="E167" s="2">
        <v>177092</v>
      </c>
      <c r="F167" s="2">
        <v>61482</v>
      </c>
    </row>
    <row r="168" spans="1:6" ht="14.25">
      <c r="A168" t="s">
        <v>320</v>
      </c>
      <c r="B168" t="s">
        <v>321</v>
      </c>
      <c r="C168" s="2">
        <v>53257</v>
      </c>
      <c r="D168" s="2">
        <v>36464</v>
      </c>
      <c r="E168" s="2">
        <v>14393</v>
      </c>
      <c r="F168" s="2">
        <v>2400</v>
      </c>
    </row>
    <row r="169" spans="1:6" ht="14.25">
      <c r="A169" t="s">
        <v>322</v>
      </c>
      <c r="B169" t="s">
        <v>323</v>
      </c>
      <c r="C169" s="2">
        <v>105643</v>
      </c>
      <c r="D169" s="2">
        <v>82240</v>
      </c>
      <c r="E169" s="2">
        <v>14994</v>
      </c>
      <c r="F169" s="2">
        <v>8409</v>
      </c>
    </row>
    <row r="170" spans="1:6" ht="14.25">
      <c r="A170" t="s">
        <v>324</v>
      </c>
      <c r="B170" t="s">
        <v>325</v>
      </c>
      <c r="C170" s="2">
        <v>100895</v>
      </c>
      <c r="D170" s="2">
        <v>83133</v>
      </c>
      <c r="E170" s="2">
        <v>7919</v>
      </c>
      <c r="F170" s="2">
        <v>9843</v>
      </c>
    </row>
    <row r="171" spans="1:6" ht="14.25">
      <c r="A171" t="s">
        <v>326</v>
      </c>
      <c r="B171" t="s">
        <v>327</v>
      </c>
      <c r="C171" s="2">
        <v>177847</v>
      </c>
      <c r="D171" s="2">
        <v>138220</v>
      </c>
      <c r="E171" s="2">
        <v>31047</v>
      </c>
      <c r="F171" s="2">
        <v>8580</v>
      </c>
    </row>
    <row r="172" spans="1:6" ht="14.25">
      <c r="A172" t="s">
        <v>328</v>
      </c>
      <c r="B172" t="s">
        <v>329</v>
      </c>
      <c r="C172" s="2">
        <v>120818</v>
      </c>
      <c r="D172" s="2">
        <v>96349</v>
      </c>
      <c r="E172" s="2">
        <v>12487</v>
      </c>
      <c r="F172" s="2">
        <v>11982</v>
      </c>
    </row>
    <row r="173" spans="1:6" ht="14.25">
      <c r="A173" t="s">
        <v>330</v>
      </c>
      <c r="B173" t="s">
        <v>331</v>
      </c>
      <c r="C173" s="2">
        <v>28595</v>
      </c>
      <c r="D173" s="2">
        <v>21185</v>
      </c>
      <c r="E173" s="2">
        <v>5880</v>
      </c>
      <c r="F173" s="2">
        <v>1530</v>
      </c>
    </row>
    <row r="174" spans="1:6" ht="14.25">
      <c r="A174" t="s">
        <v>332</v>
      </c>
      <c r="B174" t="s">
        <v>333</v>
      </c>
      <c r="C174" s="2">
        <v>15498215</v>
      </c>
      <c r="D174" s="2">
        <v>9301349</v>
      </c>
      <c r="E174" s="2">
        <v>53125</v>
      </c>
      <c r="F174" s="2">
        <v>6143741</v>
      </c>
    </row>
    <row r="175" spans="1:6" ht="14.25">
      <c r="A175" t="s">
        <v>334</v>
      </c>
      <c r="B175" t="s">
        <v>335</v>
      </c>
      <c r="C175" s="2">
        <v>2623432</v>
      </c>
      <c r="D175" s="2">
        <v>2175457</v>
      </c>
      <c r="E175" s="2">
        <v>37713</v>
      </c>
      <c r="F175" s="2">
        <v>410262</v>
      </c>
    </row>
    <row r="176" spans="1:6" ht="14.25">
      <c r="A176" t="s">
        <v>336</v>
      </c>
      <c r="B176" t="s">
        <v>337</v>
      </c>
      <c r="C176" s="2">
        <v>2445856</v>
      </c>
      <c r="D176" s="2">
        <v>2074649</v>
      </c>
      <c r="E176" s="2">
        <v>162941</v>
      </c>
      <c r="F176" s="2">
        <v>208266</v>
      </c>
    </row>
    <row r="177" spans="1:6" ht="14.25">
      <c r="A177" t="s">
        <v>338</v>
      </c>
      <c r="B177" t="s">
        <v>339</v>
      </c>
      <c r="C177" s="2">
        <v>1157323</v>
      </c>
      <c r="D177" s="2">
        <v>1036569</v>
      </c>
      <c r="E177" s="2">
        <v>44389</v>
      </c>
      <c r="F177" s="2">
        <v>76365</v>
      </c>
    </row>
    <row r="178" spans="1:6" ht="14.25">
      <c r="A178" t="s">
        <v>340</v>
      </c>
      <c r="B178" t="s">
        <v>341</v>
      </c>
      <c r="C178" s="2">
        <v>2391995</v>
      </c>
      <c r="D178" s="2">
        <v>1895752</v>
      </c>
      <c r="E178" s="2">
        <v>98769</v>
      </c>
      <c r="F178" s="2">
        <v>397474</v>
      </c>
    </row>
    <row r="179" spans="1:6" ht="14.25">
      <c r="A179" t="s">
        <v>342</v>
      </c>
      <c r="B179" t="s">
        <v>343</v>
      </c>
      <c r="C179" s="2">
        <v>1129375</v>
      </c>
      <c r="D179" s="2">
        <v>988648</v>
      </c>
      <c r="E179" s="2">
        <v>69987</v>
      </c>
      <c r="F179" s="2">
        <v>70740</v>
      </c>
    </row>
    <row r="180" spans="1:6" ht="14.25">
      <c r="A180" t="s">
        <v>344</v>
      </c>
      <c r="B180" t="s">
        <v>345</v>
      </c>
      <c r="C180" s="2">
        <v>1188630</v>
      </c>
      <c r="D180" s="2">
        <v>920658</v>
      </c>
      <c r="E180" s="2">
        <v>48243</v>
      </c>
      <c r="F180" s="2">
        <v>219729</v>
      </c>
    </row>
    <row r="181" spans="1:6" ht="14.25">
      <c r="A181" t="s">
        <v>346</v>
      </c>
      <c r="B181" t="s">
        <v>347</v>
      </c>
      <c r="C181" s="2">
        <v>1894975</v>
      </c>
      <c r="D181" s="2">
        <v>1463807</v>
      </c>
      <c r="E181" s="2">
        <v>61454</v>
      </c>
      <c r="F181" s="2">
        <v>369714</v>
      </c>
    </row>
    <row r="182" spans="1:6" ht="14.25">
      <c r="A182" t="s">
        <v>348</v>
      </c>
      <c r="B182" t="s">
        <v>349</v>
      </c>
      <c r="C182" s="2">
        <v>1721064</v>
      </c>
      <c r="D182" s="2">
        <v>1396987</v>
      </c>
      <c r="E182" s="2">
        <v>109892</v>
      </c>
      <c r="F182" s="2">
        <v>214185</v>
      </c>
    </row>
    <row r="183" spans="1:6" ht="14.25">
      <c r="A183" t="s">
        <v>350</v>
      </c>
      <c r="B183" t="s">
        <v>351</v>
      </c>
      <c r="C183" s="2">
        <v>3831723</v>
      </c>
      <c r="D183" s="2">
        <v>2796293</v>
      </c>
      <c r="E183" s="2">
        <v>159508</v>
      </c>
      <c r="F183" s="2">
        <v>875922</v>
      </c>
    </row>
    <row r="184" spans="1:6" ht="14.25">
      <c r="A184" t="s">
        <v>352</v>
      </c>
      <c r="B184" t="s">
        <v>353</v>
      </c>
      <c r="C184" s="2">
        <v>569480</v>
      </c>
      <c r="D184" s="2">
        <v>429058</v>
      </c>
      <c r="E184" s="2">
        <v>54433</v>
      </c>
      <c r="F184" s="2">
        <v>85989</v>
      </c>
    </row>
    <row r="185" spans="1:6" ht="14.25">
      <c r="A185" t="s">
        <v>354</v>
      </c>
      <c r="B185" t="s">
        <v>355</v>
      </c>
      <c r="C185" s="2">
        <v>85477</v>
      </c>
      <c r="D185" s="2">
        <v>67365</v>
      </c>
      <c r="E185" s="2">
        <v>5527</v>
      </c>
      <c r="F185" s="2">
        <v>12585</v>
      </c>
    </row>
    <row r="186" spans="1:6" ht="14.25">
      <c r="A186" t="s">
        <v>356</v>
      </c>
      <c r="B186" t="s">
        <v>357</v>
      </c>
      <c r="C186" s="2">
        <v>569135</v>
      </c>
      <c r="D186" s="2">
        <v>432497</v>
      </c>
      <c r="E186" s="2">
        <v>14787</v>
      </c>
      <c r="F186" s="2">
        <v>121851</v>
      </c>
    </row>
    <row r="187" spans="1:6" ht="14.25">
      <c r="A187" t="s">
        <v>358</v>
      </c>
      <c r="B187" t="s">
        <v>359</v>
      </c>
      <c r="C187" s="2">
        <v>1460085</v>
      </c>
      <c r="D187" s="2">
        <v>1149831</v>
      </c>
      <c r="E187" s="2">
        <v>71391</v>
      </c>
      <c r="F187" s="2">
        <v>238863</v>
      </c>
    </row>
    <row r="188" spans="1:6" ht="14.25">
      <c r="A188" t="s">
        <v>360</v>
      </c>
      <c r="B188" t="s">
        <v>361</v>
      </c>
      <c r="C188" s="2">
        <v>381352</v>
      </c>
      <c r="D188" s="2">
        <v>259918</v>
      </c>
      <c r="E188" s="2">
        <v>51396</v>
      </c>
      <c r="F188" s="2">
        <v>70038</v>
      </c>
    </row>
    <row r="189" spans="1:6" ht="14.25">
      <c r="A189" t="s">
        <v>362</v>
      </c>
      <c r="B189" t="s">
        <v>363</v>
      </c>
      <c r="C189" s="2">
        <v>1760863</v>
      </c>
      <c r="D189" s="2">
        <v>1276692</v>
      </c>
      <c r="E189" s="2">
        <v>82426</v>
      </c>
      <c r="F189" s="2">
        <v>401745</v>
      </c>
    </row>
    <row r="190" spans="1:6" ht="14.25">
      <c r="A190" t="s">
        <v>364</v>
      </c>
      <c r="B190" t="s">
        <v>365</v>
      </c>
      <c r="C190" s="2">
        <v>176378</v>
      </c>
      <c r="D190" s="2">
        <v>130726</v>
      </c>
      <c r="E190" s="2">
        <v>21889</v>
      </c>
      <c r="F190" s="2">
        <v>23763</v>
      </c>
    </row>
    <row r="191" spans="1:6" ht="14.25">
      <c r="A191" t="s">
        <v>366</v>
      </c>
      <c r="B191" t="s">
        <v>367</v>
      </c>
      <c r="C191" s="2">
        <v>172224</v>
      </c>
      <c r="D191" s="2">
        <v>138195</v>
      </c>
      <c r="E191" s="2">
        <v>20004</v>
      </c>
      <c r="F191" s="2">
        <v>14025</v>
      </c>
    </row>
    <row r="192" spans="1:6" ht="14.25">
      <c r="A192" t="s">
        <v>368</v>
      </c>
      <c r="B192" t="s">
        <v>369</v>
      </c>
      <c r="C192" s="2">
        <v>574752</v>
      </c>
      <c r="D192" s="2">
        <v>447237</v>
      </c>
      <c r="E192" s="2">
        <v>46995</v>
      </c>
      <c r="F192" s="2">
        <v>80520</v>
      </c>
    </row>
    <row r="193" spans="1:6" ht="14.25">
      <c r="A193" t="s">
        <v>370</v>
      </c>
      <c r="B193" t="s">
        <v>371</v>
      </c>
      <c r="C193" s="2">
        <v>276884</v>
      </c>
      <c r="D193" s="2">
        <v>263303</v>
      </c>
      <c r="E193" s="2">
        <v>5577</v>
      </c>
      <c r="F193" s="2">
        <v>8004</v>
      </c>
    </row>
    <row r="194" spans="1:6" ht="14.25">
      <c r="A194" t="s">
        <v>372</v>
      </c>
      <c r="B194" t="s">
        <v>373</v>
      </c>
      <c r="C194" s="2">
        <v>24162</v>
      </c>
      <c r="D194" s="2">
        <v>20110</v>
      </c>
      <c r="E194" s="2">
        <v>3872</v>
      </c>
      <c r="F194" s="2">
        <v>180</v>
      </c>
    </row>
    <row r="195" spans="1:6" ht="14.25">
      <c r="A195" t="s">
        <v>374</v>
      </c>
      <c r="B195" t="s">
        <v>375</v>
      </c>
      <c r="C195" s="2">
        <v>135906</v>
      </c>
      <c r="D195" s="2">
        <v>133503</v>
      </c>
      <c r="E195" s="2">
        <v>2280</v>
      </c>
      <c r="F195" s="2">
        <v>123</v>
      </c>
    </row>
    <row r="196" spans="1:6" ht="14.25">
      <c r="A196" t="s">
        <v>376</v>
      </c>
      <c r="B196" t="s">
        <v>377</v>
      </c>
      <c r="C196" s="2">
        <v>6591</v>
      </c>
      <c r="D196" s="2">
        <v>6151</v>
      </c>
      <c r="E196" s="2">
        <v>350</v>
      </c>
      <c r="F196" s="2">
        <v>90</v>
      </c>
    </row>
    <row r="197" spans="1:6" ht="14.25">
      <c r="A197" t="s">
        <v>378</v>
      </c>
      <c r="B197" t="s">
        <v>379</v>
      </c>
      <c r="C197" s="2">
        <v>758676</v>
      </c>
      <c r="D197" s="2">
        <v>722970</v>
      </c>
      <c r="E197" s="2">
        <v>15720</v>
      </c>
      <c r="F197" s="2">
        <v>19986</v>
      </c>
    </row>
    <row r="198" spans="1:6" ht="14.25">
      <c r="A198" t="s">
        <v>380</v>
      </c>
      <c r="B198" t="s">
        <v>381</v>
      </c>
      <c r="C198" s="2">
        <v>175</v>
      </c>
      <c r="D198" s="2">
        <v>175</v>
      </c>
      <c r="E198" s="2">
        <v>0</v>
      </c>
      <c r="F198" s="2">
        <v>0</v>
      </c>
    </row>
    <row r="199" spans="1:6" ht="14.25">
      <c r="A199" t="s">
        <v>382</v>
      </c>
      <c r="B199" t="s">
        <v>383</v>
      </c>
      <c r="C199" s="2">
        <v>128202</v>
      </c>
      <c r="D199" s="2">
        <v>125062</v>
      </c>
      <c r="E199" s="2">
        <v>2630</v>
      </c>
      <c r="F199" s="2">
        <v>510</v>
      </c>
    </row>
    <row r="200" spans="1:6" ht="14.25">
      <c r="A200" t="s">
        <v>384</v>
      </c>
      <c r="B200" t="s">
        <v>385</v>
      </c>
      <c r="C200" s="2">
        <v>35534</v>
      </c>
      <c r="D200" s="2">
        <v>33030</v>
      </c>
      <c r="E200" s="2">
        <v>2504</v>
      </c>
      <c r="F200" s="2">
        <v>0</v>
      </c>
    </row>
    <row r="201" spans="1:6" ht="14.25">
      <c r="A201" t="s">
        <v>386</v>
      </c>
      <c r="B201" t="s">
        <v>387</v>
      </c>
      <c r="C201" s="2">
        <v>109294</v>
      </c>
      <c r="D201" s="2">
        <v>92146</v>
      </c>
      <c r="E201" s="2">
        <v>15438</v>
      </c>
      <c r="F201" s="2">
        <v>1710</v>
      </c>
    </row>
    <row r="202" spans="1:6" ht="14.25">
      <c r="A202" t="s">
        <v>388</v>
      </c>
      <c r="B202" t="s">
        <v>389</v>
      </c>
      <c r="C202" s="2">
        <v>143126</v>
      </c>
      <c r="D202" s="2">
        <v>130327</v>
      </c>
      <c r="E202" s="2">
        <v>5062</v>
      </c>
      <c r="F202" s="2">
        <v>7737</v>
      </c>
    </row>
    <row r="203" spans="1:6" ht="14.25">
      <c r="A203" t="s">
        <v>390</v>
      </c>
      <c r="B203" t="s">
        <v>391</v>
      </c>
      <c r="C203" s="2">
        <v>2870533</v>
      </c>
      <c r="D203" s="2">
        <v>2038589</v>
      </c>
      <c r="E203" s="2">
        <v>72377</v>
      </c>
      <c r="F203" s="2">
        <v>759567</v>
      </c>
    </row>
    <row r="204" spans="1:6" ht="14.25">
      <c r="A204" t="s">
        <v>392</v>
      </c>
      <c r="B204" t="s">
        <v>393</v>
      </c>
      <c r="C204" s="2">
        <v>303141</v>
      </c>
      <c r="D204" s="2">
        <v>275711</v>
      </c>
      <c r="E204" s="2">
        <v>5644</v>
      </c>
      <c r="F204" s="2">
        <v>21786</v>
      </c>
    </row>
    <row r="205" spans="1:6" ht="14.25">
      <c r="A205" t="s">
        <v>394</v>
      </c>
      <c r="B205" t="s">
        <v>395</v>
      </c>
      <c r="C205" s="2">
        <v>2640</v>
      </c>
      <c r="D205" s="2">
        <v>2100</v>
      </c>
      <c r="E205" s="2">
        <v>0</v>
      </c>
      <c r="F205" s="2">
        <v>540</v>
      </c>
    </row>
    <row r="206" spans="1:6" ht="14.25">
      <c r="A206" t="s">
        <v>396</v>
      </c>
      <c r="B206" t="s">
        <v>397</v>
      </c>
      <c r="C206" s="2">
        <v>5085</v>
      </c>
      <c r="D206" s="2">
        <v>4440</v>
      </c>
      <c r="E206" s="2">
        <v>525</v>
      </c>
      <c r="F206" s="2">
        <v>120</v>
      </c>
    </row>
    <row r="207" spans="1:6" ht="14.25">
      <c r="A207" t="s">
        <v>398</v>
      </c>
      <c r="B207" t="s">
        <v>399</v>
      </c>
      <c r="C207" s="2">
        <v>466015</v>
      </c>
      <c r="D207" s="2">
        <v>423910</v>
      </c>
      <c r="E207" s="2">
        <v>13302</v>
      </c>
      <c r="F207" s="2">
        <v>28803</v>
      </c>
    </row>
    <row r="208" spans="1:6" ht="14.25">
      <c r="A208" t="s">
        <v>400</v>
      </c>
      <c r="B208" t="s">
        <v>401</v>
      </c>
      <c r="C208" s="2">
        <v>100755</v>
      </c>
      <c r="D208" s="2">
        <v>87699</v>
      </c>
      <c r="E208" s="2">
        <v>10959</v>
      </c>
      <c r="F208" s="2">
        <v>2097</v>
      </c>
    </row>
    <row r="209" spans="1:6" ht="14.25">
      <c r="A209" t="s">
        <v>402</v>
      </c>
      <c r="B209" t="s">
        <v>403</v>
      </c>
      <c r="C209" s="2">
        <v>187206</v>
      </c>
      <c r="D209" s="2">
        <v>160203</v>
      </c>
      <c r="E209" s="2">
        <v>26583</v>
      </c>
      <c r="F209" s="2">
        <v>420</v>
      </c>
    </row>
    <row r="210" spans="1:6" ht="14.25">
      <c r="A210" t="s">
        <v>404</v>
      </c>
      <c r="B210" t="s">
        <v>405</v>
      </c>
      <c r="C210" s="2">
        <v>13561</v>
      </c>
      <c r="D210" s="2">
        <v>12237</v>
      </c>
      <c r="E210" s="2">
        <v>1324</v>
      </c>
      <c r="F210" s="2">
        <v>0</v>
      </c>
    </row>
    <row r="211" spans="1:6" ht="14.25">
      <c r="A211" t="s">
        <v>406</v>
      </c>
      <c r="B211" t="s">
        <v>407</v>
      </c>
      <c r="C211" s="2">
        <v>212673</v>
      </c>
      <c r="D211" s="2">
        <v>194931</v>
      </c>
      <c r="E211" s="2">
        <v>10677</v>
      </c>
      <c r="F211" s="2">
        <v>7065</v>
      </c>
    </row>
    <row r="212" spans="1:6" ht="14.25">
      <c r="A212" t="s">
        <v>408</v>
      </c>
      <c r="B212" t="s">
        <v>409</v>
      </c>
      <c r="C212" s="2">
        <v>9961</v>
      </c>
      <c r="D212" s="2">
        <v>8911</v>
      </c>
      <c r="E212" s="2">
        <v>1050</v>
      </c>
      <c r="F212" s="2">
        <v>0</v>
      </c>
    </row>
    <row r="213" spans="1:6" ht="14.25">
      <c r="A213" t="s">
        <v>410</v>
      </c>
      <c r="B213" t="s">
        <v>411</v>
      </c>
      <c r="C213" s="2">
        <v>5766</v>
      </c>
      <c r="D213" s="2">
        <v>5591</v>
      </c>
      <c r="E213" s="2">
        <v>175</v>
      </c>
      <c r="F213" s="2">
        <v>0</v>
      </c>
    </row>
    <row r="214" spans="1:6" ht="14.25">
      <c r="A214" t="s">
        <v>412</v>
      </c>
      <c r="B214" t="s">
        <v>413</v>
      </c>
      <c r="C214" s="2">
        <v>1750</v>
      </c>
      <c r="D214" s="2">
        <v>1750</v>
      </c>
      <c r="E214" s="2">
        <v>0</v>
      </c>
      <c r="F214" s="2">
        <v>0</v>
      </c>
    </row>
    <row r="215" spans="1:6" ht="14.25">
      <c r="A215" t="s">
        <v>414</v>
      </c>
      <c r="B215" t="s">
        <v>415</v>
      </c>
      <c r="C215" s="2">
        <v>4299070</v>
      </c>
      <c r="D215" s="2">
        <v>3047084</v>
      </c>
      <c r="E215" s="2">
        <v>154016</v>
      </c>
      <c r="F215" s="2">
        <v>1097970</v>
      </c>
    </row>
    <row r="216" spans="1:6" ht="14.25">
      <c r="A216" t="s">
        <v>416</v>
      </c>
      <c r="B216" t="s">
        <v>417</v>
      </c>
      <c r="C216" s="2">
        <v>686750</v>
      </c>
      <c r="D216" s="2">
        <v>587892</v>
      </c>
      <c r="E216" s="2">
        <v>24641</v>
      </c>
      <c r="F216" s="2">
        <v>74217</v>
      </c>
    </row>
    <row r="217" spans="1:6" ht="14.25">
      <c r="A217" t="s">
        <v>418</v>
      </c>
      <c r="B217" t="s">
        <v>419</v>
      </c>
      <c r="C217" s="2">
        <v>236619</v>
      </c>
      <c r="D217" s="2">
        <v>206674</v>
      </c>
      <c r="E217" s="2">
        <v>23387</v>
      </c>
      <c r="F217" s="2">
        <v>6558</v>
      </c>
    </row>
    <row r="218" spans="1:6" ht="14.25">
      <c r="A218" t="s">
        <v>420</v>
      </c>
      <c r="B218" t="s">
        <v>421</v>
      </c>
      <c r="C218" s="2">
        <v>397691</v>
      </c>
      <c r="D218" s="2">
        <v>335693</v>
      </c>
      <c r="E218" s="2">
        <v>4725</v>
      </c>
      <c r="F218" s="2">
        <v>57273</v>
      </c>
    </row>
    <row r="219" spans="1:6" ht="14.25">
      <c r="A219" t="s">
        <v>422</v>
      </c>
      <c r="B219" t="s">
        <v>423</v>
      </c>
      <c r="C219" s="2">
        <v>187639</v>
      </c>
      <c r="D219" s="2">
        <v>158368</v>
      </c>
      <c r="E219" s="2">
        <v>14925</v>
      </c>
      <c r="F219" s="2">
        <v>14346</v>
      </c>
    </row>
    <row r="220" spans="1:6" ht="14.25">
      <c r="A220" t="s">
        <v>424</v>
      </c>
      <c r="B220" t="s">
        <v>425</v>
      </c>
      <c r="C220" s="2">
        <v>262172</v>
      </c>
      <c r="D220" s="2">
        <v>222052</v>
      </c>
      <c r="E220" s="2">
        <v>24103</v>
      </c>
      <c r="F220" s="2">
        <v>16017</v>
      </c>
    </row>
    <row r="221" spans="1:6" ht="14.25">
      <c r="A221" t="s">
        <v>426</v>
      </c>
      <c r="B221" t="s">
        <v>427</v>
      </c>
      <c r="C221" s="2">
        <v>14098</v>
      </c>
      <c r="D221" s="2">
        <v>11941</v>
      </c>
      <c r="E221" s="2">
        <v>2157</v>
      </c>
      <c r="F221" s="2">
        <v>0</v>
      </c>
    </row>
    <row r="222" spans="1:6" ht="14.25">
      <c r="A222" t="s">
        <v>428</v>
      </c>
      <c r="B222" t="s">
        <v>429</v>
      </c>
      <c r="C222" s="2">
        <v>183257</v>
      </c>
      <c r="D222" s="2">
        <v>171011</v>
      </c>
      <c r="E222" s="2">
        <v>5865</v>
      </c>
      <c r="F222" s="2">
        <v>6381</v>
      </c>
    </row>
    <row r="223" spans="1:6" ht="14.25">
      <c r="A223" t="s">
        <v>430</v>
      </c>
      <c r="B223" t="s">
        <v>431</v>
      </c>
      <c r="C223" s="2">
        <v>205236</v>
      </c>
      <c r="D223" s="2">
        <v>191743</v>
      </c>
      <c r="E223" s="2">
        <v>10223</v>
      </c>
      <c r="F223" s="2">
        <v>3270</v>
      </c>
    </row>
    <row r="224" spans="1:6" ht="14.25">
      <c r="A224" t="s">
        <v>432</v>
      </c>
      <c r="B224" t="s">
        <v>433</v>
      </c>
      <c r="C224" s="2">
        <v>462867</v>
      </c>
      <c r="D224" s="2">
        <v>431998</v>
      </c>
      <c r="E224" s="2">
        <v>16979</v>
      </c>
      <c r="F224" s="2">
        <v>13890</v>
      </c>
    </row>
    <row r="225" spans="1:6" ht="14.25">
      <c r="A225" t="s">
        <v>434</v>
      </c>
      <c r="B225" t="s">
        <v>435</v>
      </c>
      <c r="C225" s="2">
        <v>9225</v>
      </c>
      <c r="D225" s="2">
        <v>7708</v>
      </c>
      <c r="E225" s="2">
        <v>1487</v>
      </c>
      <c r="F225" s="2">
        <v>30</v>
      </c>
    </row>
    <row r="226" spans="1:6" ht="14.25">
      <c r="A226" t="s">
        <v>436</v>
      </c>
      <c r="B226" t="s">
        <v>437</v>
      </c>
      <c r="C226" s="2">
        <v>4970301</v>
      </c>
      <c r="D226" s="2">
        <v>3834076</v>
      </c>
      <c r="E226" s="2">
        <v>124778</v>
      </c>
      <c r="F226" s="2">
        <v>1011447</v>
      </c>
    </row>
    <row r="227" spans="1:6" ht="14.25">
      <c r="A227" t="s">
        <v>438</v>
      </c>
      <c r="B227" t="s">
        <v>439</v>
      </c>
      <c r="C227" s="2">
        <v>559782</v>
      </c>
      <c r="D227" s="2">
        <v>480041</v>
      </c>
      <c r="E227" s="2">
        <v>43081</v>
      </c>
      <c r="F227" s="2">
        <v>36660</v>
      </c>
    </row>
    <row r="228" spans="1:6" ht="14.25">
      <c r="A228" t="s">
        <v>440</v>
      </c>
      <c r="B228" t="s">
        <v>441</v>
      </c>
      <c r="C228" s="2">
        <v>53190</v>
      </c>
      <c r="D228" s="2">
        <v>47283</v>
      </c>
      <c r="E228" s="2">
        <v>1317</v>
      </c>
      <c r="F228" s="2">
        <v>4590</v>
      </c>
    </row>
    <row r="229" spans="1:6" ht="14.25">
      <c r="A229" t="s">
        <v>442</v>
      </c>
      <c r="B229" t="s">
        <v>443</v>
      </c>
      <c r="C229" s="2">
        <v>630475</v>
      </c>
      <c r="D229" s="2">
        <v>570164</v>
      </c>
      <c r="E229" s="2">
        <v>45584</v>
      </c>
      <c r="F229" s="2">
        <v>14727</v>
      </c>
    </row>
    <row r="230" spans="1:6" ht="14.25">
      <c r="A230" t="s">
        <v>444</v>
      </c>
      <c r="B230" t="s">
        <v>445</v>
      </c>
      <c r="C230" s="2">
        <v>254301</v>
      </c>
      <c r="D230" s="2">
        <v>221764</v>
      </c>
      <c r="E230" s="2">
        <v>16733</v>
      </c>
      <c r="F230" s="2">
        <v>15804</v>
      </c>
    </row>
    <row r="231" spans="1:6" ht="14.25">
      <c r="A231" t="s">
        <v>446</v>
      </c>
      <c r="B231" t="s">
        <v>447</v>
      </c>
      <c r="C231" s="2">
        <v>620</v>
      </c>
      <c r="D231" s="2">
        <v>560</v>
      </c>
      <c r="E231" s="2">
        <v>0</v>
      </c>
      <c r="F231" s="2">
        <v>60</v>
      </c>
    </row>
    <row r="232" spans="1:6" ht="14.25">
      <c r="A232" t="s">
        <v>448</v>
      </c>
      <c r="B232" t="s">
        <v>592</v>
      </c>
      <c r="C232" s="2">
        <v>779265</v>
      </c>
      <c r="D232" s="2">
        <v>748773</v>
      </c>
      <c r="E232" s="2">
        <v>4632</v>
      </c>
      <c r="F232" s="2">
        <v>25860</v>
      </c>
    </row>
    <row r="233" spans="1:6" ht="14.25">
      <c r="A233" t="s">
        <v>450</v>
      </c>
      <c r="B233" t="s">
        <v>451</v>
      </c>
      <c r="C233" s="2">
        <v>164106</v>
      </c>
      <c r="D233" s="2">
        <v>159584</v>
      </c>
      <c r="E233" s="2">
        <v>4522</v>
      </c>
      <c r="F233" s="2">
        <v>0</v>
      </c>
    </row>
    <row r="234" spans="1:6" ht="14.25">
      <c r="A234" t="s">
        <v>452</v>
      </c>
      <c r="B234" t="s">
        <v>453</v>
      </c>
      <c r="C234" s="2">
        <v>731151</v>
      </c>
      <c r="D234" s="2">
        <v>642119</v>
      </c>
      <c r="E234" s="2">
        <v>65398</v>
      </c>
      <c r="F234" s="2">
        <v>23634</v>
      </c>
    </row>
    <row r="235" spans="1:6" ht="14.25">
      <c r="A235" t="s">
        <v>454</v>
      </c>
      <c r="B235" t="s">
        <v>455</v>
      </c>
      <c r="C235" s="2">
        <v>317237</v>
      </c>
      <c r="D235" s="2">
        <v>283609</v>
      </c>
      <c r="E235" s="2">
        <v>28897</v>
      </c>
      <c r="F235" s="2">
        <v>4731</v>
      </c>
    </row>
    <row r="236" spans="1:6" ht="14.25">
      <c r="A236" t="s">
        <v>456</v>
      </c>
      <c r="B236" t="s">
        <v>457</v>
      </c>
      <c r="C236" s="2">
        <v>83315</v>
      </c>
      <c r="D236" s="2">
        <v>80673</v>
      </c>
      <c r="E236" s="2">
        <v>1742</v>
      </c>
      <c r="F236" s="2">
        <v>900</v>
      </c>
    </row>
    <row r="237" spans="1:6" ht="14.25">
      <c r="A237" t="s">
        <v>458</v>
      </c>
      <c r="B237" t="s">
        <v>459</v>
      </c>
      <c r="C237" s="2">
        <v>125775</v>
      </c>
      <c r="D237" s="2">
        <v>118421</v>
      </c>
      <c r="E237" s="2">
        <v>1924</v>
      </c>
      <c r="F237" s="2">
        <v>5430</v>
      </c>
    </row>
    <row r="238" spans="1:6" ht="14.25">
      <c r="A238" t="s">
        <v>460</v>
      </c>
      <c r="B238" t="s">
        <v>461</v>
      </c>
      <c r="C238" s="2">
        <v>112968</v>
      </c>
      <c r="D238" s="2">
        <v>100908</v>
      </c>
      <c r="E238" s="2">
        <v>11700</v>
      </c>
      <c r="F238" s="2">
        <v>360</v>
      </c>
    </row>
    <row r="239" spans="1:6" ht="14.25">
      <c r="A239" t="s">
        <v>462</v>
      </c>
      <c r="B239" t="s">
        <v>463</v>
      </c>
      <c r="C239" s="2">
        <v>631430</v>
      </c>
      <c r="D239" s="2">
        <v>604214</v>
      </c>
      <c r="E239" s="2">
        <v>13887</v>
      </c>
      <c r="F239" s="2">
        <v>13329</v>
      </c>
    </row>
    <row r="240" spans="1:6" ht="14.25">
      <c r="A240" t="s">
        <v>464</v>
      </c>
      <c r="B240" t="s">
        <v>465</v>
      </c>
      <c r="C240" s="2">
        <v>2120478</v>
      </c>
      <c r="D240" s="2">
        <v>1746258</v>
      </c>
      <c r="E240" s="2">
        <v>84498</v>
      </c>
      <c r="F240" s="2">
        <v>289722</v>
      </c>
    </row>
    <row r="241" spans="1:6" ht="14.25">
      <c r="A241" t="s">
        <v>466</v>
      </c>
      <c r="B241" t="s">
        <v>467</v>
      </c>
      <c r="C241" s="2">
        <v>1715469</v>
      </c>
      <c r="D241" s="2">
        <v>1476697</v>
      </c>
      <c r="E241" s="2">
        <v>54380</v>
      </c>
      <c r="F241" s="2">
        <v>184392</v>
      </c>
    </row>
    <row r="242" spans="1:6" ht="14.25">
      <c r="A242" t="s">
        <v>468</v>
      </c>
      <c r="B242" t="s">
        <v>469</v>
      </c>
      <c r="C242" s="2">
        <v>308213</v>
      </c>
      <c r="D242" s="2">
        <v>292061</v>
      </c>
      <c r="E242" s="2">
        <v>14862</v>
      </c>
      <c r="F242" s="2">
        <v>1290</v>
      </c>
    </row>
    <row r="243" spans="1:6" ht="14.25">
      <c r="A243" t="s">
        <v>470</v>
      </c>
      <c r="B243" t="s">
        <v>471</v>
      </c>
      <c r="C243" s="2">
        <v>147148</v>
      </c>
      <c r="D243" s="2">
        <v>124827</v>
      </c>
      <c r="E243" s="2">
        <v>10867</v>
      </c>
      <c r="F243" s="2">
        <v>11454</v>
      </c>
    </row>
    <row r="244" spans="1:6" ht="14.25">
      <c r="A244" t="s">
        <v>472</v>
      </c>
      <c r="B244" t="s">
        <v>473</v>
      </c>
      <c r="C244" s="2">
        <v>318305</v>
      </c>
      <c r="D244" s="2">
        <v>294870</v>
      </c>
      <c r="E244" s="2">
        <v>18446</v>
      </c>
      <c r="F244" s="2">
        <v>4989</v>
      </c>
    </row>
    <row r="245" spans="1:6" ht="14.25">
      <c r="A245" t="s">
        <v>474</v>
      </c>
      <c r="B245" t="s">
        <v>475</v>
      </c>
      <c r="C245" s="2">
        <v>300726</v>
      </c>
      <c r="D245" s="2">
        <v>286431</v>
      </c>
      <c r="E245" s="2">
        <v>3057</v>
      </c>
      <c r="F245" s="2">
        <v>11238</v>
      </c>
    </row>
    <row r="246" spans="1:6" ht="14.25">
      <c r="A246" t="s">
        <v>476</v>
      </c>
      <c r="B246" t="s">
        <v>477</v>
      </c>
      <c r="C246" s="2">
        <v>15394</v>
      </c>
      <c r="D246" s="2">
        <v>13264</v>
      </c>
      <c r="E246" s="2">
        <v>2100</v>
      </c>
      <c r="F246" s="2">
        <v>30</v>
      </c>
    </row>
    <row r="247" spans="1:6" ht="14.25">
      <c r="A247" t="s">
        <v>478</v>
      </c>
      <c r="B247" t="s">
        <v>479</v>
      </c>
      <c r="C247" s="2">
        <v>20263</v>
      </c>
      <c r="D247" s="2">
        <v>15756</v>
      </c>
      <c r="E247" s="2">
        <v>3667</v>
      </c>
      <c r="F247" s="2">
        <v>840</v>
      </c>
    </row>
    <row r="248" spans="1:6" ht="14.25">
      <c r="A248" t="s">
        <v>480</v>
      </c>
      <c r="B248" t="s">
        <v>481</v>
      </c>
      <c r="C248" s="2">
        <v>10162</v>
      </c>
      <c r="D248" s="2">
        <v>7747</v>
      </c>
      <c r="E248" s="2">
        <v>2385</v>
      </c>
      <c r="F248" s="2">
        <v>30</v>
      </c>
    </row>
    <row r="249" spans="1:6" ht="14.25">
      <c r="A249" t="s">
        <v>482</v>
      </c>
      <c r="B249" t="s">
        <v>483</v>
      </c>
      <c r="C249" s="2">
        <v>46795</v>
      </c>
      <c r="D249" s="2">
        <v>45920</v>
      </c>
      <c r="E249" s="2">
        <v>875</v>
      </c>
      <c r="F249" s="2">
        <v>0</v>
      </c>
    </row>
    <row r="250" spans="1:6" ht="14.25">
      <c r="A250" t="s">
        <v>484</v>
      </c>
      <c r="B250" t="s">
        <v>485</v>
      </c>
      <c r="C250" s="2">
        <v>162754</v>
      </c>
      <c r="D250" s="2">
        <v>150245</v>
      </c>
      <c r="E250" s="2">
        <v>7904</v>
      </c>
      <c r="F250" s="2">
        <v>4605</v>
      </c>
    </row>
    <row r="251" spans="1:6" ht="14.25">
      <c r="A251" t="s">
        <v>486</v>
      </c>
      <c r="B251" t="s">
        <v>487</v>
      </c>
      <c r="C251" s="2">
        <v>3148202</v>
      </c>
      <c r="D251" s="2">
        <v>2588716</v>
      </c>
      <c r="E251" s="2">
        <v>43393</v>
      </c>
      <c r="F251" s="2">
        <v>516093</v>
      </c>
    </row>
    <row r="252" spans="1:6" ht="14.25">
      <c r="A252" t="s">
        <v>489</v>
      </c>
      <c r="B252" t="s">
        <v>490</v>
      </c>
      <c r="C252" s="2">
        <v>786113</v>
      </c>
      <c r="D252" s="2">
        <v>669757</v>
      </c>
      <c r="E252" s="2">
        <v>16561</v>
      </c>
      <c r="F252" s="2">
        <v>99795</v>
      </c>
    </row>
    <row r="253" spans="1:6" ht="14.25">
      <c r="A253" t="s">
        <v>491</v>
      </c>
      <c r="B253" t="s">
        <v>492</v>
      </c>
      <c r="C253" s="2">
        <v>279393</v>
      </c>
      <c r="D253" s="2">
        <v>253719</v>
      </c>
      <c r="E253" s="2">
        <v>16539</v>
      </c>
      <c r="F253" s="2">
        <v>9135</v>
      </c>
    </row>
    <row r="254" spans="1:6" ht="14.25">
      <c r="A254" t="s">
        <v>493</v>
      </c>
      <c r="B254" t="s">
        <v>494</v>
      </c>
      <c r="C254" s="2">
        <v>263696</v>
      </c>
      <c r="D254" s="2">
        <v>227808</v>
      </c>
      <c r="E254" s="2">
        <v>17246</v>
      </c>
      <c r="F254" s="2">
        <v>18642</v>
      </c>
    </row>
    <row r="255" spans="1:6" ht="14.25">
      <c r="A255" t="s">
        <v>495</v>
      </c>
      <c r="B255" t="s">
        <v>496</v>
      </c>
      <c r="C255" s="2">
        <v>800326</v>
      </c>
      <c r="D255" s="2">
        <v>677806</v>
      </c>
      <c r="E255" s="2">
        <v>23709</v>
      </c>
      <c r="F255" s="2">
        <v>98811</v>
      </c>
    </row>
    <row r="256" spans="1:6" ht="14.25">
      <c r="A256" t="s">
        <v>497</v>
      </c>
      <c r="B256" t="s">
        <v>498</v>
      </c>
      <c r="C256" s="2">
        <v>230</v>
      </c>
      <c r="D256" s="2">
        <v>20</v>
      </c>
      <c r="E256" s="2">
        <v>0</v>
      </c>
      <c r="F256" s="2">
        <v>210</v>
      </c>
    </row>
    <row r="257" spans="1:6" ht="14.25">
      <c r="A257" t="s">
        <v>499</v>
      </c>
      <c r="B257" t="s">
        <v>500</v>
      </c>
      <c r="C257" s="2">
        <v>212774</v>
      </c>
      <c r="D257" s="2">
        <v>207780</v>
      </c>
      <c r="E257" s="2">
        <v>2624</v>
      </c>
      <c r="F257" s="2">
        <v>2370</v>
      </c>
    </row>
    <row r="258" spans="1:6" ht="14.25">
      <c r="A258" t="s">
        <v>501</v>
      </c>
      <c r="B258" t="s">
        <v>502</v>
      </c>
      <c r="C258" s="2">
        <v>175884</v>
      </c>
      <c r="D258" s="2">
        <v>160602</v>
      </c>
      <c r="E258" s="2">
        <v>2217</v>
      </c>
      <c r="F258" s="2">
        <v>13065</v>
      </c>
    </row>
    <row r="259" spans="1:6" ht="14.25">
      <c r="A259" t="s">
        <v>503</v>
      </c>
      <c r="B259" t="s">
        <v>504</v>
      </c>
      <c r="C259" s="2">
        <v>2706464</v>
      </c>
      <c r="D259" s="2">
        <v>2261110</v>
      </c>
      <c r="E259" s="2">
        <v>28411</v>
      </c>
      <c r="F259" s="2">
        <v>416943</v>
      </c>
    </row>
    <row r="260" spans="1:6" ht="14.25">
      <c r="A260" t="s">
        <v>505</v>
      </c>
      <c r="B260" t="s">
        <v>506</v>
      </c>
      <c r="C260" s="2">
        <v>49980</v>
      </c>
      <c r="D260" s="2">
        <v>47005</v>
      </c>
      <c r="E260" s="2">
        <v>2975</v>
      </c>
      <c r="F260" s="2">
        <v>0</v>
      </c>
    </row>
    <row r="261" spans="1:6" ht="14.25">
      <c r="A261" t="s">
        <v>507</v>
      </c>
      <c r="B261" t="s">
        <v>488</v>
      </c>
      <c r="C261" s="2">
        <v>558</v>
      </c>
      <c r="D261" s="2">
        <v>438</v>
      </c>
      <c r="E261" s="2">
        <v>0</v>
      </c>
      <c r="F261" s="2">
        <v>120</v>
      </c>
    </row>
    <row r="262" spans="1:6" ht="14.25">
      <c r="A262" t="s">
        <v>508</v>
      </c>
      <c r="B262" t="s">
        <v>509</v>
      </c>
      <c r="C262" s="2">
        <v>857388</v>
      </c>
      <c r="D262" s="2">
        <v>673234</v>
      </c>
      <c r="E262" s="2">
        <v>11851</v>
      </c>
      <c r="F262" s="2">
        <v>172303</v>
      </c>
    </row>
    <row r="263" spans="1:6" ht="14.25">
      <c r="A263" t="s">
        <v>510</v>
      </c>
      <c r="B263" t="s">
        <v>511</v>
      </c>
      <c r="C263" s="2">
        <v>0</v>
      </c>
      <c r="D263" s="2">
        <v>0</v>
      </c>
      <c r="E263" s="2">
        <v>0</v>
      </c>
      <c r="F263" s="2">
        <v>0</v>
      </c>
    </row>
    <row r="264" spans="1:6" ht="14.25">
      <c r="A264" t="s">
        <v>512</v>
      </c>
      <c r="B264" t="s">
        <v>513</v>
      </c>
      <c r="C264" s="2">
        <v>956</v>
      </c>
      <c r="D264" s="2">
        <v>956</v>
      </c>
      <c r="E264" s="2">
        <v>0</v>
      </c>
      <c r="F264" s="2">
        <v>0</v>
      </c>
    </row>
    <row r="265" spans="1:6" ht="14.25">
      <c r="A265" t="s">
        <v>514</v>
      </c>
      <c r="B265" t="s">
        <v>515</v>
      </c>
      <c r="C265" s="2">
        <v>309348</v>
      </c>
      <c r="D265" s="2">
        <v>260588</v>
      </c>
      <c r="E265" s="2">
        <v>45670</v>
      </c>
      <c r="F265" s="2">
        <v>3090</v>
      </c>
    </row>
    <row r="266" spans="1:6" ht="14.25">
      <c r="A266" t="s">
        <v>516</v>
      </c>
      <c r="B266" t="s">
        <v>517</v>
      </c>
      <c r="C266" s="2">
        <v>680</v>
      </c>
      <c r="D266" s="2">
        <v>475</v>
      </c>
      <c r="E266" s="2">
        <v>175</v>
      </c>
      <c r="F266" s="2">
        <v>30</v>
      </c>
    </row>
    <row r="267" spans="1:6" ht="14.25">
      <c r="A267" t="s">
        <v>518</v>
      </c>
      <c r="B267" t="s">
        <v>519</v>
      </c>
      <c r="C267" s="2">
        <v>695557.5</v>
      </c>
      <c r="D267" s="2">
        <v>560709</v>
      </c>
      <c r="E267" s="2">
        <v>29904</v>
      </c>
      <c r="F267" s="2">
        <v>104944.5</v>
      </c>
    </row>
    <row r="268" spans="1:6" ht="14.25">
      <c r="A268" t="s">
        <v>520</v>
      </c>
      <c r="B268" t="s">
        <v>521</v>
      </c>
      <c r="C268" s="2">
        <v>126526</v>
      </c>
      <c r="D268" s="2">
        <v>120132</v>
      </c>
      <c r="E268" s="2">
        <v>5434</v>
      </c>
      <c r="F268" s="2">
        <v>960</v>
      </c>
    </row>
    <row r="269" spans="1:6" ht="14.25">
      <c r="A269" t="s">
        <v>522</v>
      </c>
      <c r="B269" t="s">
        <v>523</v>
      </c>
      <c r="C269" s="2">
        <v>613213</v>
      </c>
      <c r="D269" s="2">
        <v>583388</v>
      </c>
      <c r="E269" s="2">
        <v>10226</v>
      </c>
      <c r="F269" s="2">
        <v>19599</v>
      </c>
    </row>
    <row r="270" spans="1:6" ht="14.25">
      <c r="A270" t="s">
        <v>524</v>
      </c>
      <c r="B270" t="s">
        <v>525</v>
      </c>
      <c r="C270" s="2">
        <v>1774410</v>
      </c>
      <c r="D270" s="2">
        <v>1215051</v>
      </c>
      <c r="E270" s="2">
        <v>108465</v>
      </c>
      <c r="F270" s="2">
        <v>450894</v>
      </c>
    </row>
    <row r="271" spans="1:6" ht="14.25">
      <c r="A271" t="s">
        <v>526</v>
      </c>
      <c r="B271" t="s">
        <v>527</v>
      </c>
      <c r="C271" s="2">
        <v>61463</v>
      </c>
      <c r="D271" s="2">
        <v>59964</v>
      </c>
      <c r="E271" s="2">
        <v>545</v>
      </c>
      <c r="F271" s="2">
        <v>954</v>
      </c>
    </row>
    <row r="272" spans="1:6" ht="14.25">
      <c r="A272" t="s">
        <v>528</v>
      </c>
      <c r="B272" t="s">
        <v>529</v>
      </c>
      <c r="C272" s="2">
        <v>0</v>
      </c>
      <c r="D272" s="2">
        <v>0</v>
      </c>
      <c r="E272" s="2">
        <v>0</v>
      </c>
      <c r="F272" s="2">
        <v>0</v>
      </c>
    </row>
    <row r="273" spans="1:6" ht="14.25">
      <c r="A273" t="s">
        <v>530</v>
      </c>
      <c r="B273" t="s">
        <v>531</v>
      </c>
      <c r="C273" s="2">
        <v>1892</v>
      </c>
      <c r="D273" s="2">
        <v>1712</v>
      </c>
      <c r="E273" s="2">
        <v>0</v>
      </c>
      <c r="F273" s="2">
        <v>180</v>
      </c>
    </row>
    <row r="274" spans="1:6" ht="14.25">
      <c r="A274" t="s">
        <v>532</v>
      </c>
      <c r="B274" t="s">
        <v>533</v>
      </c>
      <c r="C274" s="2">
        <v>57337</v>
      </c>
      <c r="D274" s="2">
        <v>54564</v>
      </c>
      <c r="E274" s="2">
        <v>2773</v>
      </c>
      <c r="F274" s="2">
        <v>0</v>
      </c>
    </row>
    <row r="275" spans="1:6" ht="14.25">
      <c r="A275" t="s">
        <v>534</v>
      </c>
      <c r="B275" t="s">
        <v>535</v>
      </c>
      <c r="C275" s="2">
        <v>0</v>
      </c>
      <c r="D275" s="2">
        <v>0</v>
      </c>
      <c r="E275" s="2">
        <v>0</v>
      </c>
      <c r="F275" s="2">
        <v>0</v>
      </c>
    </row>
    <row r="276" spans="1:6" ht="14.25">
      <c r="A276" t="s">
        <v>536</v>
      </c>
      <c r="B276" t="s">
        <v>537</v>
      </c>
      <c r="C276" s="2">
        <v>0</v>
      </c>
      <c r="D276" s="2">
        <v>0</v>
      </c>
      <c r="E276" s="2">
        <v>0</v>
      </c>
      <c r="F276" s="2">
        <v>0</v>
      </c>
    </row>
    <row r="277" spans="1:6" ht="14.25">
      <c r="A277" t="s">
        <v>538</v>
      </c>
      <c r="B277" t="s">
        <v>539</v>
      </c>
      <c r="C277" s="2">
        <v>154798</v>
      </c>
      <c r="D277" s="2">
        <v>151800</v>
      </c>
      <c r="E277" s="2">
        <v>1225</v>
      </c>
      <c r="F277" s="2">
        <v>1773</v>
      </c>
    </row>
    <row r="278" spans="1:6" ht="14.25">
      <c r="A278" t="s">
        <v>540</v>
      </c>
      <c r="B278" t="s">
        <v>541</v>
      </c>
      <c r="C278" s="2">
        <v>525</v>
      </c>
      <c r="D278" s="2">
        <v>525</v>
      </c>
      <c r="E278" s="2">
        <v>0</v>
      </c>
      <c r="F278" s="2">
        <v>0</v>
      </c>
    </row>
    <row r="279" spans="1:6" ht="14.25">
      <c r="A279" t="s">
        <v>542</v>
      </c>
      <c r="B279" t="s">
        <v>543</v>
      </c>
      <c r="C279" s="2">
        <v>19603</v>
      </c>
      <c r="D279" s="2">
        <v>19428</v>
      </c>
      <c r="E279" s="2">
        <v>175</v>
      </c>
      <c r="F279" s="2">
        <v>0</v>
      </c>
    </row>
    <row r="280" spans="1:6" ht="14.25">
      <c r="A280" t="s">
        <v>544</v>
      </c>
      <c r="B280" t="s">
        <v>545</v>
      </c>
      <c r="C280" s="2">
        <v>226848</v>
      </c>
      <c r="D280" s="2">
        <v>185215</v>
      </c>
      <c r="E280" s="2">
        <v>23054</v>
      </c>
      <c r="F280" s="2">
        <v>18579</v>
      </c>
    </row>
    <row r="281" spans="1:6" ht="14.25">
      <c r="A281" t="s">
        <v>546</v>
      </c>
      <c r="B281" t="s">
        <v>547</v>
      </c>
      <c r="C281" s="2">
        <v>24882</v>
      </c>
      <c r="D281" s="2">
        <v>24882</v>
      </c>
      <c r="E281" s="2">
        <v>0</v>
      </c>
      <c r="F281" s="2">
        <v>0</v>
      </c>
    </row>
    <row r="282" spans="1:6" ht="14.25">
      <c r="A282" t="s">
        <v>548</v>
      </c>
      <c r="B282" t="s">
        <v>549</v>
      </c>
      <c r="C282" s="2">
        <v>0</v>
      </c>
      <c r="D282" s="2">
        <v>0</v>
      </c>
      <c r="E282" s="2">
        <v>0</v>
      </c>
      <c r="F282" s="2">
        <v>0</v>
      </c>
    </row>
    <row r="283" spans="1:6" ht="14.25">
      <c r="A283" t="s">
        <v>550</v>
      </c>
      <c r="B283" t="s">
        <v>551</v>
      </c>
      <c r="C283" s="2">
        <v>4512931</v>
      </c>
      <c r="D283" s="2">
        <v>3348843</v>
      </c>
      <c r="E283" s="2">
        <v>152968</v>
      </c>
      <c r="F283" s="2">
        <v>1011120</v>
      </c>
    </row>
    <row r="284" spans="1:6" ht="14.25">
      <c r="A284" t="s">
        <v>552</v>
      </c>
      <c r="B284" t="s">
        <v>553</v>
      </c>
      <c r="C284" s="2">
        <v>19161</v>
      </c>
      <c r="D284" s="2">
        <v>19041</v>
      </c>
      <c r="E284" s="2">
        <v>0</v>
      </c>
      <c r="F284" s="2">
        <v>120</v>
      </c>
    </row>
    <row r="285" spans="1:6" ht="14.25">
      <c r="A285" t="s">
        <v>554</v>
      </c>
      <c r="B285" t="s">
        <v>555</v>
      </c>
      <c r="C285" s="2">
        <v>1615563</v>
      </c>
      <c r="D285" s="2">
        <v>1309805</v>
      </c>
      <c r="E285" s="2">
        <v>30310</v>
      </c>
      <c r="F285" s="2">
        <v>275448</v>
      </c>
    </row>
    <row r="286" spans="1:6" ht="14.25">
      <c r="A286" t="s">
        <v>556</v>
      </c>
      <c r="B286" t="s">
        <v>557</v>
      </c>
      <c r="C286" s="2">
        <v>1004</v>
      </c>
      <c r="D286" s="2">
        <v>932</v>
      </c>
      <c r="E286" s="2">
        <v>0</v>
      </c>
      <c r="F286" s="2">
        <v>72</v>
      </c>
    </row>
    <row r="287" spans="1:6" ht="14.25">
      <c r="A287" t="s">
        <v>558</v>
      </c>
      <c r="B287" t="s">
        <v>559</v>
      </c>
      <c r="C287" s="2">
        <v>10051</v>
      </c>
      <c r="D287" s="2">
        <v>10051</v>
      </c>
      <c r="E287" s="2">
        <v>0</v>
      </c>
      <c r="F287" s="2">
        <v>0</v>
      </c>
    </row>
    <row r="288" spans="1:6" ht="14.25">
      <c r="A288" t="s">
        <v>560</v>
      </c>
      <c r="B288" t="s">
        <v>561</v>
      </c>
      <c r="C288" s="2">
        <v>2363</v>
      </c>
      <c r="D288" s="2">
        <v>2363</v>
      </c>
      <c r="E288" s="2">
        <v>0</v>
      </c>
      <c r="F288" s="2">
        <v>0</v>
      </c>
    </row>
    <row r="289" spans="1:6" ht="14.25">
      <c r="A289" t="s">
        <v>562</v>
      </c>
      <c r="B289" t="s">
        <v>563</v>
      </c>
      <c r="C289" s="2">
        <v>0</v>
      </c>
      <c r="D289" s="2">
        <v>0</v>
      </c>
      <c r="E289" s="2">
        <v>0</v>
      </c>
      <c r="F289" s="2">
        <v>0</v>
      </c>
    </row>
    <row r="290" spans="1:6" ht="14.25">
      <c r="A290" t="s">
        <v>564</v>
      </c>
      <c r="B290" t="s">
        <v>565</v>
      </c>
      <c r="C290" s="2">
        <v>12801</v>
      </c>
      <c r="D290" s="2">
        <v>8420</v>
      </c>
      <c r="E290" s="2">
        <v>175</v>
      </c>
      <c r="F290" s="2">
        <v>4206</v>
      </c>
    </row>
    <row r="291" spans="1:6" ht="14.25">
      <c r="A291" t="s">
        <v>566</v>
      </c>
      <c r="B291" t="s">
        <v>567</v>
      </c>
      <c r="C291" s="2">
        <v>0</v>
      </c>
      <c r="D291" s="2">
        <v>0</v>
      </c>
      <c r="E291" s="2">
        <v>0</v>
      </c>
      <c r="F291" s="2">
        <v>0</v>
      </c>
    </row>
    <row r="292" spans="1:6" ht="14.25">
      <c r="A292" t="s">
        <v>568</v>
      </c>
      <c r="B292" t="s">
        <v>569</v>
      </c>
      <c r="C292" s="2">
        <v>2713</v>
      </c>
      <c r="D292" s="2">
        <v>2538</v>
      </c>
      <c r="E292" s="2">
        <v>175</v>
      </c>
      <c r="F292" s="2">
        <v>0</v>
      </c>
    </row>
    <row r="293" spans="1:6" ht="14.25">
      <c r="A293" t="s">
        <v>570</v>
      </c>
      <c r="B293" t="s">
        <v>571</v>
      </c>
      <c r="C293" s="2">
        <v>489630</v>
      </c>
      <c r="D293" s="2">
        <v>418677</v>
      </c>
      <c r="E293" s="2">
        <v>525</v>
      </c>
      <c r="F293" s="2">
        <v>70428</v>
      </c>
    </row>
    <row r="294" spans="1:6" ht="14.25">
      <c r="A294" t="s">
        <v>572</v>
      </c>
      <c r="B294" t="s">
        <v>573</v>
      </c>
      <c r="C294" s="2">
        <v>5110</v>
      </c>
      <c r="D294" s="2">
        <v>5110</v>
      </c>
      <c r="E294" s="2">
        <v>0</v>
      </c>
      <c r="F294" s="2">
        <v>0</v>
      </c>
    </row>
    <row r="295" spans="1:6" ht="14.25">
      <c r="A295" t="s">
        <v>574</v>
      </c>
      <c r="B295" t="s">
        <v>575</v>
      </c>
      <c r="C295" s="2">
        <v>2749142</v>
      </c>
      <c r="D295" s="2">
        <v>2047200</v>
      </c>
      <c r="E295" s="2">
        <v>66884</v>
      </c>
      <c r="F295" s="2">
        <v>635058</v>
      </c>
    </row>
    <row r="296" spans="1:6" ht="14.25">
      <c r="A296" t="s">
        <v>576</v>
      </c>
      <c r="B296" t="s">
        <v>577</v>
      </c>
      <c r="C296" s="2">
        <v>863061</v>
      </c>
      <c r="D296" s="2">
        <v>708564</v>
      </c>
      <c r="E296" s="2">
        <v>26664</v>
      </c>
      <c r="F296" s="2">
        <v>127833</v>
      </c>
    </row>
    <row r="297" spans="1:6" ht="14.25">
      <c r="A297" t="s">
        <v>578</v>
      </c>
      <c r="B297" t="s">
        <v>579</v>
      </c>
      <c r="C297" s="2">
        <v>413835</v>
      </c>
      <c r="D297" s="2">
        <v>366172</v>
      </c>
      <c r="E297" s="2">
        <v>6722</v>
      </c>
      <c r="F297" s="2">
        <v>40941</v>
      </c>
    </row>
    <row r="298" spans="1:6" ht="14.25">
      <c r="A298" t="s">
        <v>580</v>
      </c>
      <c r="B298" t="s">
        <v>581</v>
      </c>
      <c r="C298" s="2">
        <v>21845</v>
      </c>
      <c r="D298" s="2">
        <v>12327</v>
      </c>
      <c r="E298" s="2">
        <v>875</v>
      </c>
      <c r="F298" s="2">
        <v>8643</v>
      </c>
    </row>
    <row r="299" spans="1:6" ht="14.25">
      <c r="A299" t="s">
        <v>582</v>
      </c>
      <c r="B299" t="s">
        <v>583</v>
      </c>
      <c r="C299" s="2">
        <v>620768</v>
      </c>
      <c r="D299" s="2">
        <v>504028</v>
      </c>
      <c r="E299" s="2">
        <v>700</v>
      </c>
      <c r="F299" s="2">
        <v>116040</v>
      </c>
    </row>
    <row r="300" spans="2:6" ht="14.25">
      <c r="B300" s="16" t="s">
        <v>593</v>
      </c>
      <c r="C300" s="23">
        <v>313953984</v>
      </c>
      <c r="D300" s="23">
        <v>240830305</v>
      </c>
      <c r="E300" s="23">
        <v>12030680</v>
      </c>
      <c r="F300" s="23">
        <v>61092999</v>
      </c>
    </row>
    <row r="301" spans="3:6" ht="14.25">
      <c r="C301" s="2"/>
      <c r="D301" s="2"/>
      <c r="E301" s="2"/>
      <c r="F301"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2022-12-27&amp;R&amp;9&amp;A</oddHeader>
    <oddFooter>&amp;L&amp;9&amp;F&amp;C&amp;9&amp;P (&amp;N)</oddFooter>
  </headerFooter>
</worksheet>
</file>

<file path=xl/worksheets/sheet5.xml><?xml version="1.0" encoding="utf-8"?>
<worksheet xmlns="http://schemas.openxmlformats.org/spreadsheetml/2006/main" xmlns:r="http://schemas.openxmlformats.org/officeDocument/2006/relationships">
  <dimension ref="A1:N300"/>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1" sqref="A1"/>
    </sheetView>
  </sheetViews>
  <sheetFormatPr defaultColWidth="9.140625" defaultRowHeight="15"/>
  <cols>
    <col min="1" max="1" width="5.7109375" style="44" customWidth="1"/>
    <col min="2" max="2" width="13.7109375" style="44" customWidth="1"/>
    <col min="3" max="3" width="14.7109375" style="223" customWidth="1"/>
    <col min="4" max="4" width="13.421875" style="83" bestFit="1" customWidth="1"/>
    <col min="5" max="6" width="14.7109375" style="4" customWidth="1"/>
    <col min="7" max="7" width="18.28125" style="4" customWidth="1"/>
    <col min="8" max="8" width="10.8515625" style="0" bestFit="1" customWidth="1"/>
    <col min="9" max="9" width="13.57421875" style="0" bestFit="1" customWidth="1"/>
    <col min="10" max="10" width="13.7109375" style="0" bestFit="1" customWidth="1"/>
  </cols>
  <sheetData>
    <row r="1" ht="15">
      <c r="A1" s="1" t="s">
        <v>752</v>
      </c>
    </row>
    <row r="2" ht="15">
      <c r="A2" s="237"/>
    </row>
    <row r="3" spans="1:14" ht="14.25">
      <c r="A3" s="58" t="s">
        <v>0</v>
      </c>
      <c r="B3" s="4"/>
      <c r="C3" s="219"/>
      <c r="J3" s="60"/>
      <c r="K3" s="60"/>
      <c r="L3" s="60"/>
      <c r="M3" s="60"/>
      <c r="N3" s="60"/>
    </row>
    <row r="4" spans="1:14" ht="7.5" customHeight="1">
      <c r="A4" s="313" t="s">
        <v>1</v>
      </c>
      <c r="B4" s="315" t="s">
        <v>2</v>
      </c>
      <c r="C4" s="317" t="s">
        <v>741</v>
      </c>
      <c r="D4" s="317" t="s">
        <v>748</v>
      </c>
      <c r="E4" s="320" t="s">
        <v>749</v>
      </c>
      <c r="F4" s="322" t="s">
        <v>750</v>
      </c>
      <c r="G4" s="311" t="s">
        <v>751</v>
      </c>
      <c r="J4" s="284"/>
      <c r="K4" s="60"/>
      <c r="L4" s="60"/>
      <c r="M4" s="60"/>
      <c r="N4" s="60"/>
    </row>
    <row r="5" spans="1:14" ht="42" customHeight="1">
      <c r="A5" s="314"/>
      <c r="B5" s="316"/>
      <c r="C5" s="318" t="s">
        <v>699</v>
      </c>
      <c r="D5" s="319"/>
      <c r="E5" s="321"/>
      <c r="F5" s="323" t="s">
        <v>699</v>
      </c>
      <c r="G5" s="312"/>
      <c r="J5" s="284"/>
      <c r="K5" s="60"/>
      <c r="L5" s="60"/>
      <c r="M5" s="60"/>
      <c r="N5" s="60"/>
    </row>
    <row r="6" spans="1:14" ht="15" customHeight="1">
      <c r="A6" s="232" t="s">
        <v>4</v>
      </c>
      <c r="B6" s="236" t="s">
        <v>5</v>
      </c>
      <c r="C6" s="292">
        <v>71783176.34170666</v>
      </c>
      <c r="D6" s="96">
        <f>'Bil 1 2008-2024'!AE6</f>
        <v>71813361.34170666</v>
      </c>
      <c r="E6" s="293">
        <f>D6-C6</f>
        <v>30185</v>
      </c>
      <c r="F6" s="234">
        <f>'Bil 1 2008-2024'!AG6</f>
        <v>74916765.34170666</v>
      </c>
      <c r="G6" s="248">
        <f>E6+F6</f>
        <v>74946950.34170666</v>
      </c>
      <c r="I6" s="233"/>
      <c r="J6" s="49"/>
      <c r="K6" s="61"/>
      <c r="L6" s="60"/>
      <c r="M6" s="60"/>
      <c r="N6" s="61"/>
    </row>
    <row r="7" spans="1:14" ht="14.25">
      <c r="A7" s="232" t="s">
        <v>6</v>
      </c>
      <c r="B7" s="231" t="s">
        <v>7</v>
      </c>
      <c r="C7" s="86">
        <v>68100396.30506933</v>
      </c>
      <c r="D7" s="96">
        <f>'Bil 1 2008-2024'!AE7</f>
        <v>67886279.30506933</v>
      </c>
      <c r="E7" s="291">
        <f aca="true" t="shared" si="0" ref="E7:E69">D7-C7</f>
        <v>-214117</v>
      </c>
      <c r="F7" s="234">
        <f>'Bil 1 2008-2024'!AG7</f>
        <v>71847927.30506933</v>
      </c>
      <c r="G7" s="248">
        <f aca="true" t="shared" si="1" ref="G7:G69">E7+F7</f>
        <v>71633810.30506933</v>
      </c>
      <c r="I7" s="233"/>
      <c r="J7" s="285"/>
      <c r="K7" s="60"/>
      <c r="L7" s="60"/>
      <c r="M7" s="60"/>
      <c r="N7" s="61"/>
    </row>
    <row r="8" spans="1:14" ht="14.25">
      <c r="A8" s="232" t="s">
        <v>8</v>
      </c>
      <c r="B8" s="231" t="s">
        <v>9</v>
      </c>
      <c r="C8" s="86">
        <v>106195425.29572861</v>
      </c>
      <c r="D8" s="96">
        <f>'Bil 1 2008-2024'!AE8</f>
        <v>105725062.29572861</v>
      </c>
      <c r="E8" s="291">
        <f t="shared" si="0"/>
        <v>-470363</v>
      </c>
      <c r="F8" s="234">
        <f>'Bil 1 2008-2024'!AG8</f>
        <v>112442875.29572861</v>
      </c>
      <c r="G8" s="248">
        <f t="shared" si="1"/>
        <v>111972512.29572861</v>
      </c>
      <c r="I8" s="233"/>
      <c r="J8" s="285"/>
      <c r="K8" s="60"/>
      <c r="L8" s="60"/>
      <c r="M8" s="60"/>
      <c r="N8" s="61"/>
    </row>
    <row r="9" spans="1:14" ht="14.25">
      <c r="A9" s="232" t="s">
        <v>10</v>
      </c>
      <c r="B9" s="231" t="s">
        <v>11</v>
      </c>
      <c r="C9" s="86">
        <v>127885188.37344694</v>
      </c>
      <c r="D9" s="96">
        <f>'Bil 1 2008-2024'!AE9</f>
        <v>126464574.37344694</v>
      </c>
      <c r="E9" s="291">
        <f t="shared" si="0"/>
        <v>-1420614</v>
      </c>
      <c r="F9" s="234">
        <f>'Bil 1 2008-2024'!AG9</f>
        <v>136019425.37344694</v>
      </c>
      <c r="G9" s="248">
        <f t="shared" si="1"/>
        <v>134598811.37344694</v>
      </c>
      <c r="I9" s="233"/>
      <c r="J9" s="285"/>
      <c r="K9" s="60"/>
      <c r="L9" s="60"/>
      <c r="M9" s="60"/>
      <c r="N9" s="61"/>
    </row>
    <row r="10" spans="1:14" ht="14.25">
      <c r="A10" s="232" t="s">
        <v>12</v>
      </c>
      <c r="B10" s="231" t="s">
        <v>13</v>
      </c>
      <c r="C10" s="86">
        <v>121914248.92110266</v>
      </c>
      <c r="D10" s="96">
        <f>'Bil 1 2008-2024'!AE10</f>
        <v>121763066.92110266</v>
      </c>
      <c r="E10" s="291">
        <f t="shared" si="0"/>
        <v>-151182</v>
      </c>
      <c r="F10" s="234">
        <f>'Bil 1 2008-2024'!AG10</f>
        <v>126964894.92110266</v>
      </c>
      <c r="G10" s="248">
        <f>E10+F10</f>
        <v>126813712.92110266</v>
      </c>
      <c r="I10" s="233"/>
      <c r="J10" s="285"/>
      <c r="K10" s="60"/>
      <c r="L10" s="60"/>
      <c r="M10" s="60"/>
      <c r="N10" s="61"/>
    </row>
    <row r="11" spans="1:14" ht="14.25">
      <c r="A11" s="232" t="s">
        <v>14</v>
      </c>
      <c r="B11" s="231" t="s">
        <v>15</v>
      </c>
      <c r="C11" s="86">
        <v>67685428.00598527</v>
      </c>
      <c r="D11" s="96">
        <f>'Bil 1 2008-2024'!AE11</f>
        <v>67417753.00598527</v>
      </c>
      <c r="E11" s="291">
        <f t="shared" si="0"/>
        <v>-267675</v>
      </c>
      <c r="F11" s="234">
        <f>'Bil 1 2008-2024'!AG11</f>
        <v>71689156.00598527</v>
      </c>
      <c r="G11" s="248">
        <f t="shared" si="1"/>
        <v>71421481.00598527</v>
      </c>
      <c r="I11" s="233"/>
      <c r="J11" s="285"/>
      <c r="K11" s="60"/>
      <c r="L11" s="60"/>
      <c r="M11" s="60"/>
      <c r="N11" s="61"/>
    </row>
    <row r="12" spans="1:14" ht="14.25">
      <c r="A12" s="232" t="s">
        <v>16</v>
      </c>
      <c r="B12" s="231" t="s">
        <v>17</v>
      </c>
      <c r="C12" s="86">
        <v>188257844.9957376</v>
      </c>
      <c r="D12" s="96">
        <f>'Bil 1 2008-2024'!AE12</f>
        <v>188194174.9957376</v>
      </c>
      <c r="E12" s="291">
        <f t="shared" si="0"/>
        <v>-63670</v>
      </c>
      <c r="F12" s="234">
        <f>'Bil 1 2008-2024'!AG12</f>
        <v>197312105.9957376</v>
      </c>
      <c r="G12" s="248">
        <f t="shared" si="1"/>
        <v>197248435.9957376</v>
      </c>
      <c r="I12" s="233"/>
      <c r="J12" s="285"/>
      <c r="K12" s="60"/>
      <c r="L12" s="60"/>
      <c r="M12" s="60"/>
      <c r="N12" s="61"/>
    </row>
    <row r="13" spans="1:14" ht="14.25">
      <c r="A13" s="232" t="s">
        <v>18</v>
      </c>
      <c r="B13" s="231" t="s">
        <v>19</v>
      </c>
      <c r="C13" s="86">
        <v>149899978.54067278</v>
      </c>
      <c r="D13" s="96">
        <f>'Bil 1 2008-2024'!AE13</f>
        <v>149811405.54067278</v>
      </c>
      <c r="E13" s="291">
        <f t="shared" si="0"/>
        <v>-88573</v>
      </c>
      <c r="F13" s="234">
        <f>'Bil 1 2008-2024'!AG13</f>
        <v>156172170.54067278</v>
      </c>
      <c r="G13" s="248">
        <f t="shared" si="1"/>
        <v>156083597.54067278</v>
      </c>
      <c r="I13" s="233"/>
      <c r="J13" s="285"/>
      <c r="K13" s="60"/>
      <c r="L13" s="60"/>
      <c r="M13" s="60"/>
      <c r="N13" s="61"/>
    </row>
    <row r="14" spans="1:14" ht="14.25">
      <c r="A14" s="232" t="s">
        <v>20</v>
      </c>
      <c r="B14" s="231" t="s">
        <v>21</v>
      </c>
      <c r="C14" s="86">
        <v>32453347.05105648</v>
      </c>
      <c r="D14" s="96">
        <f>'Bil 1 2008-2024'!AE14</f>
        <v>32437595.05105648</v>
      </c>
      <c r="E14" s="291">
        <f t="shared" si="0"/>
        <v>-15752</v>
      </c>
      <c r="F14" s="234">
        <f>'Bil 1 2008-2024'!AG14</f>
        <v>34019124.051056474</v>
      </c>
      <c r="G14" s="248">
        <f t="shared" si="1"/>
        <v>34003372.051056474</v>
      </c>
      <c r="I14" s="233"/>
      <c r="J14" s="285"/>
      <c r="K14" s="60"/>
      <c r="L14" s="60"/>
      <c r="M14" s="60"/>
      <c r="N14" s="61"/>
    </row>
    <row r="15" spans="1:14" ht="14.25">
      <c r="A15" s="232" t="s">
        <v>22</v>
      </c>
      <c r="B15" s="231" t="s">
        <v>23</v>
      </c>
      <c r="C15" s="86">
        <v>162002767.5869229</v>
      </c>
      <c r="D15" s="96">
        <f>'Bil 1 2008-2024'!AE15</f>
        <v>161976629.5869229</v>
      </c>
      <c r="E15" s="291">
        <f t="shared" si="0"/>
        <v>-26138</v>
      </c>
      <c r="F15" s="234">
        <f>'Bil 1 2008-2024'!AG15</f>
        <v>170124580.5869229</v>
      </c>
      <c r="G15" s="248">
        <f t="shared" si="1"/>
        <v>170098442.5869229</v>
      </c>
      <c r="I15" s="233"/>
      <c r="J15" s="285"/>
      <c r="K15" s="60"/>
      <c r="L15" s="60"/>
      <c r="M15" s="60"/>
      <c r="N15" s="61"/>
    </row>
    <row r="16" spans="1:14" ht="14.25">
      <c r="A16" s="232" t="s">
        <v>24</v>
      </c>
      <c r="B16" s="231" t="s">
        <v>25</v>
      </c>
      <c r="C16" s="86">
        <v>84332389.39276317</v>
      </c>
      <c r="D16" s="96">
        <f>'Bil 1 2008-2024'!AE16</f>
        <v>84502813.39276317</v>
      </c>
      <c r="E16" s="291">
        <f t="shared" si="0"/>
        <v>170424</v>
      </c>
      <c r="F16" s="234">
        <f>'Bil 1 2008-2024'!AG16</f>
        <v>88940083.39276317</v>
      </c>
      <c r="G16" s="248">
        <f t="shared" si="1"/>
        <v>89110507.39276317</v>
      </c>
      <c r="I16" s="233"/>
      <c r="J16" s="285"/>
      <c r="K16" s="60"/>
      <c r="L16" s="60"/>
      <c r="M16" s="60"/>
      <c r="N16" s="61"/>
    </row>
    <row r="17" spans="1:14" ht="14.25">
      <c r="A17" s="232" t="s">
        <v>26</v>
      </c>
      <c r="B17" s="231" t="s">
        <v>27</v>
      </c>
      <c r="C17" s="86">
        <v>48629174.58855533</v>
      </c>
      <c r="D17" s="96">
        <f>'Bil 1 2008-2024'!AE17</f>
        <v>48579593.58855533</v>
      </c>
      <c r="E17" s="291">
        <f t="shared" si="0"/>
        <v>-49581</v>
      </c>
      <c r="F17" s="234">
        <f>'Bil 1 2008-2024'!AG17</f>
        <v>50896676.58855533</v>
      </c>
      <c r="G17" s="248">
        <f t="shared" si="1"/>
        <v>50847095.58855533</v>
      </c>
      <c r="I17" s="233"/>
      <c r="J17" s="285"/>
      <c r="K17" s="60"/>
      <c r="L17" s="60"/>
      <c r="M17" s="60"/>
      <c r="N17" s="61"/>
    </row>
    <row r="18" spans="1:14" ht="14.25">
      <c r="A18" s="232" t="s">
        <v>28</v>
      </c>
      <c r="B18" s="231" t="s">
        <v>29</v>
      </c>
      <c r="C18" s="86">
        <v>22214445.788065646</v>
      </c>
      <c r="D18" s="96">
        <f>'Bil 1 2008-2024'!AE18</f>
        <v>22168322.788065646</v>
      </c>
      <c r="E18" s="291">
        <f t="shared" si="0"/>
        <v>-46123</v>
      </c>
      <c r="F18" s="234">
        <f>'Bil 1 2008-2024'!AG18</f>
        <v>23418526.788065646</v>
      </c>
      <c r="G18" s="248">
        <f t="shared" si="1"/>
        <v>23372403.788065646</v>
      </c>
      <c r="I18" s="233"/>
      <c r="J18" s="285"/>
      <c r="K18" s="60"/>
      <c r="L18" s="60"/>
      <c r="M18" s="60"/>
      <c r="N18" s="61"/>
    </row>
    <row r="19" spans="1:14" ht="14.25">
      <c r="A19" s="232" t="s">
        <v>30</v>
      </c>
      <c r="B19" s="231" t="s">
        <v>31</v>
      </c>
      <c r="C19" s="86">
        <v>123112245.82171026</v>
      </c>
      <c r="D19" s="96">
        <f>'Bil 1 2008-2024'!AE19</f>
        <v>123054303.82171026</v>
      </c>
      <c r="E19" s="291">
        <f t="shared" si="0"/>
        <v>-57942</v>
      </c>
      <c r="F19" s="234">
        <f>'Bil 1 2008-2024'!AG19</f>
        <v>129040322.82171026</v>
      </c>
      <c r="G19" s="248">
        <f t="shared" si="1"/>
        <v>128982380.82171026</v>
      </c>
      <c r="I19" s="233"/>
      <c r="J19" s="285"/>
      <c r="K19" s="60"/>
      <c r="L19" s="60"/>
      <c r="M19" s="60"/>
      <c r="N19" s="61"/>
    </row>
    <row r="20" spans="1:14" ht="14.25">
      <c r="A20" s="232" t="s">
        <v>32</v>
      </c>
      <c r="B20" s="231" t="s">
        <v>33</v>
      </c>
      <c r="C20" s="86">
        <v>60279238.06447806</v>
      </c>
      <c r="D20" s="96">
        <f>'Bil 1 2008-2024'!AE20</f>
        <v>60221695.06447806</v>
      </c>
      <c r="E20" s="291">
        <f t="shared" si="0"/>
        <v>-57543</v>
      </c>
      <c r="F20" s="234">
        <f>'Bil 1 2008-2024'!AG20</f>
        <v>63041805.06447806</v>
      </c>
      <c r="G20" s="248">
        <f t="shared" si="1"/>
        <v>62984262.06447806</v>
      </c>
      <c r="I20" s="233"/>
      <c r="J20" s="285"/>
      <c r="K20" s="60"/>
      <c r="L20" s="60"/>
      <c r="M20" s="60"/>
      <c r="N20" s="61"/>
    </row>
    <row r="21" spans="1:14" ht="14.25">
      <c r="A21" s="232" t="s">
        <v>34</v>
      </c>
      <c r="B21" s="231" t="s">
        <v>35</v>
      </c>
      <c r="C21" s="86">
        <v>122325224.87013686</v>
      </c>
      <c r="D21" s="96">
        <f>'Bil 1 2008-2024'!AE21</f>
        <v>122294252.87013686</v>
      </c>
      <c r="E21" s="291">
        <f t="shared" si="0"/>
        <v>-30972</v>
      </c>
      <c r="F21" s="234">
        <f>'Bil 1 2008-2024'!AG21</f>
        <v>127937971.87013686</v>
      </c>
      <c r="G21" s="248">
        <f t="shared" si="1"/>
        <v>127906999.87013686</v>
      </c>
      <c r="I21" s="233"/>
      <c r="J21" s="285"/>
      <c r="K21" s="60"/>
      <c r="L21" s="60"/>
      <c r="M21" s="60"/>
      <c r="N21" s="61"/>
    </row>
    <row r="22" spans="1:14" ht="14.25">
      <c r="A22" s="232" t="s">
        <v>36</v>
      </c>
      <c r="B22" s="231" t="s">
        <v>37</v>
      </c>
      <c r="C22" s="86">
        <v>1269131599.6291819</v>
      </c>
      <c r="D22" s="96">
        <f>'Bil 1 2008-2024'!AE22</f>
        <v>1268927904.6291819</v>
      </c>
      <c r="E22" s="291">
        <f t="shared" si="0"/>
        <v>-203695</v>
      </c>
      <c r="F22" s="234">
        <f>'Bil 1 2008-2024'!AG22</f>
        <v>1312600367.6291819</v>
      </c>
      <c r="G22" s="248">
        <f t="shared" si="1"/>
        <v>1312396672.6291819</v>
      </c>
      <c r="I22" s="233"/>
      <c r="J22" s="285"/>
      <c r="K22" s="60"/>
      <c r="L22" s="60"/>
      <c r="M22" s="60"/>
      <c r="N22" s="61"/>
    </row>
    <row r="23" spans="1:14" ht="14.25">
      <c r="A23" s="232" t="s">
        <v>38</v>
      </c>
      <c r="B23" s="231" t="s">
        <v>39</v>
      </c>
      <c r="C23" s="86">
        <v>164683582.11426488</v>
      </c>
      <c r="D23" s="96">
        <f>'Bil 1 2008-2024'!AE23</f>
        <v>165727540.11426488</v>
      </c>
      <c r="E23" s="291">
        <f t="shared" si="0"/>
        <v>1043958</v>
      </c>
      <c r="F23" s="234">
        <f>'Bil 1 2008-2024'!AG23</f>
        <v>173473304.11426488</v>
      </c>
      <c r="G23" s="248">
        <f t="shared" si="1"/>
        <v>174517262.11426488</v>
      </c>
      <c r="I23" s="233"/>
      <c r="J23" s="285"/>
      <c r="K23" s="60"/>
      <c r="L23" s="60"/>
      <c r="M23" s="60"/>
      <c r="N23" s="61"/>
    </row>
    <row r="24" spans="1:14" ht="14.25">
      <c r="A24" s="232" t="s">
        <v>40</v>
      </c>
      <c r="B24" s="231" t="s">
        <v>41</v>
      </c>
      <c r="C24" s="86">
        <v>167048360.8090141</v>
      </c>
      <c r="D24" s="96">
        <f>'Bil 1 2008-2024'!AE24</f>
        <v>166785447.8090141</v>
      </c>
      <c r="E24" s="291">
        <f t="shared" si="0"/>
        <v>-262913</v>
      </c>
      <c r="F24" s="234">
        <f>'Bil 1 2008-2024'!AG24</f>
        <v>174502422.8090141</v>
      </c>
      <c r="G24" s="248">
        <f t="shared" si="1"/>
        <v>174239509.8090141</v>
      </c>
      <c r="H24" s="2"/>
      <c r="I24" s="235"/>
      <c r="J24" s="285"/>
      <c r="K24" s="60"/>
      <c r="L24" s="60"/>
      <c r="M24" s="60"/>
      <c r="N24" s="61"/>
    </row>
    <row r="25" spans="1:14" ht="14.25">
      <c r="A25" s="232" t="s">
        <v>42</v>
      </c>
      <c r="B25" s="231" t="s">
        <v>43</v>
      </c>
      <c r="C25" s="86">
        <v>57044513.592545524</v>
      </c>
      <c r="D25" s="96">
        <f>'Bil 1 2008-2024'!AE25</f>
        <v>57033030.592545524</v>
      </c>
      <c r="E25" s="291">
        <f t="shared" si="0"/>
        <v>-11483</v>
      </c>
      <c r="F25" s="234">
        <f>'Bil 1 2008-2024'!AG25</f>
        <v>59043043.592545524</v>
      </c>
      <c r="G25" s="248">
        <f t="shared" si="1"/>
        <v>59031560.592545524</v>
      </c>
      <c r="I25" s="235"/>
      <c r="J25" s="285"/>
      <c r="K25" s="60"/>
      <c r="L25" s="60"/>
      <c r="M25" s="60"/>
      <c r="N25" s="61"/>
    </row>
    <row r="26" spans="1:14" ht="14.25">
      <c r="A26" s="232" t="s">
        <v>44</v>
      </c>
      <c r="B26" s="231" t="s">
        <v>45</v>
      </c>
      <c r="C26" s="86">
        <v>97495310.25673339</v>
      </c>
      <c r="D26" s="96">
        <f>'Bil 1 2008-2024'!AE26</f>
        <v>97470974.25673339</v>
      </c>
      <c r="E26" s="291">
        <f t="shared" si="0"/>
        <v>-24336</v>
      </c>
      <c r="F26" s="234">
        <f>'Bil 1 2008-2024'!AG26</f>
        <v>100200837.25673339</v>
      </c>
      <c r="G26" s="248">
        <f t="shared" si="1"/>
        <v>100176501.25673339</v>
      </c>
      <c r="I26" s="233"/>
      <c r="J26" s="285"/>
      <c r="K26" s="60"/>
      <c r="L26" s="60"/>
      <c r="M26" s="60"/>
      <c r="N26" s="61"/>
    </row>
    <row r="27" spans="1:14" ht="14.25">
      <c r="A27" s="232" t="s">
        <v>46</v>
      </c>
      <c r="B27" s="231" t="s">
        <v>47</v>
      </c>
      <c r="C27" s="86">
        <v>81276791.21764752</v>
      </c>
      <c r="D27" s="96">
        <f>'Bil 1 2008-2024'!AE27</f>
        <v>81225262.21764752</v>
      </c>
      <c r="E27" s="291">
        <f t="shared" si="0"/>
        <v>-51529</v>
      </c>
      <c r="F27" s="234">
        <f>'Bil 1 2008-2024'!AG27</f>
        <v>84809549.21764752</v>
      </c>
      <c r="G27" s="248">
        <f t="shared" si="1"/>
        <v>84758020.21764752</v>
      </c>
      <c r="I27" s="233"/>
      <c r="J27" s="285"/>
      <c r="K27" s="60"/>
      <c r="L27" s="60"/>
      <c r="M27" s="60"/>
      <c r="N27" s="61"/>
    </row>
    <row r="28" spans="1:14" ht="14.25">
      <c r="A28" s="232" t="s">
        <v>48</v>
      </c>
      <c r="B28" s="231" t="s">
        <v>49</v>
      </c>
      <c r="C28" s="86">
        <v>27778576.65947219</v>
      </c>
      <c r="D28" s="96">
        <f>'Bil 1 2008-2024'!AE28</f>
        <v>27669867.65947219</v>
      </c>
      <c r="E28" s="291">
        <f t="shared" si="0"/>
        <v>-108709</v>
      </c>
      <c r="F28" s="234">
        <f>'Bil 1 2008-2024'!AG28</f>
        <v>29505567.65947219</v>
      </c>
      <c r="G28" s="248">
        <f t="shared" si="1"/>
        <v>29396858.65947219</v>
      </c>
      <c r="I28" s="233"/>
      <c r="J28" s="285"/>
      <c r="K28" s="60"/>
      <c r="L28" s="60"/>
      <c r="M28" s="60"/>
      <c r="N28" s="61"/>
    </row>
    <row r="29" spans="1:14" ht="14.25">
      <c r="A29" s="232" t="s">
        <v>50</v>
      </c>
      <c r="B29" s="231" t="s">
        <v>51</v>
      </c>
      <c r="C29" s="86">
        <v>220348153.50929528</v>
      </c>
      <c r="D29" s="96">
        <f>'Bil 1 2008-2024'!AE29</f>
        <v>218578861.50929528</v>
      </c>
      <c r="E29" s="291">
        <f t="shared" si="0"/>
        <v>-1769292</v>
      </c>
      <c r="F29" s="234">
        <f>'Bil 1 2008-2024'!AG29</f>
        <v>231375006.50929528</v>
      </c>
      <c r="G29" s="248">
        <f t="shared" si="1"/>
        <v>229605714.50929528</v>
      </c>
      <c r="I29" s="233"/>
      <c r="J29" s="285"/>
      <c r="K29" s="60"/>
      <c r="L29" s="60"/>
      <c r="M29" s="60"/>
      <c r="N29" s="61"/>
    </row>
    <row r="30" spans="1:14" ht="14.25">
      <c r="A30" s="232" t="s">
        <v>52</v>
      </c>
      <c r="B30" s="231" t="s">
        <v>53</v>
      </c>
      <c r="C30" s="86">
        <v>77337593.86859521</v>
      </c>
      <c r="D30" s="96">
        <f>'Bil 1 2008-2024'!AE30</f>
        <v>77515184.86859521</v>
      </c>
      <c r="E30" s="291">
        <f t="shared" si="0"/>
        <v>177591</v>
      </c>
      <c r="F30" s="234">
        <f>'Bil 1 2008-2024'!AG30</f>
        <v>81408560.86859521</v>
      </c>
      <c r="G30" s="248">
        <f t="shared" si="1"/>
        <v>81586151.86859521</v>
      </c>
      <c r="I30" s="233"/>
      <c r="J30" s="285"/>
      <c r="K30" s="60"/>
      <c r="L30" s="60"/>
      <c r="M30" s="60"/>
      <c r="N30" s="61"/>
    </row>
    <row r="31" spans="1:14" ht="14.25">
      <c r="A31" s="232" t="s">
        <v>54</v>
      </c>
      <c r="B31" s="231" t="s">
        <v>55</v>
      </c>
      <c r="C31" s="86">
        <v>64092417.772648916</v>
      </c>
      <c r="D31" s="96">
        <f>'Bil 1 2008-2024'!AE31</f>
        <v>63814519.772648916</v>
      </c>
      <c r="E31" s="291">
        <f t="shared" si="0"/>
        <v>-277898</v>
      </c>
      <c r="F31" s="234">
        <f>'Bil 1 2008-2024'!AG31</f>
        <v>67537531.77264892</v>
      </c>
      <c r="G31" s="248">
        <f t="shared" si="1"/>
        <v>67259633.77264892</v>
      </c>
      <c r="I31" s="233"/>
      <c r="J31" s="285"/>
      <c r="K31" s="60"/>
      <c r="L31" s="60"/>
      <c r="M31" s="60"/>
      <c r="N31" s="61"/>
    </row>
    <row r="32" spans="1:14" ht="14.25">
      <c r="A32" s="232" t="s">
        <v>56</v>
      </c>
      <c r="B32" s="231" t="s">
        <v>57</v>
      </c>
      <c r="C32" s="86">
        <v>44496017.32275322</v>
      </c>
      <c r="D32" s="96">
        <f>'Bil 1 2008-2024'!AE32</f>
        <v>44405082.32275322</v>
      </c>
      <c r="E32" s="291">
        <f t="shared" si="0"/>
        <v>-90935</v>
      </c>
      <c r="F32" s="234">
        <f>'Bil 1 2008-2024'!AG32</f>
        <v>46821528.32275322</v>
      </c>
      <c r="G32" s="248">
        <f t="shared" si="1"/>
        <v>46730593.32275322</v>
      </c>
      <c r="I32" s="233"/>
      <c r="J32" s="285"/>
      <c r="K32" s="60"/>
      <c r="L32" s="60"/>
      <c r="M32" s="60"/>
      <c r="N32" s="61"/>
    </row>
    <row r="33" spans="1:14" ht="14.25">
      <c r="A33" s="232" t="s">
        <v>58</v>
      </c>
      <c r="B33" s="231" t="s">
        <v>59</v>
      </c>
      <c r="C33" s="86">
        <v>24428689.269973688</v>
      </c>
      <c r="D33" s="96">
        <f>'Bil 1 2008-2024'!AE33</f>
        <v>24251082.269973688</v>
      </c>
      <c r="E33" s="291">
        <f t="shared" si="0"/>
        <v>-177607</v>
      </c>
      <c r="F33" s="234">
        <f>'Bil 1 2008-2024'!AG33</f>
        <v>25287256.269973688</v>
      </c>
      <c r="G33" s="248">
        <f t="shared" si="1"/>
        <v>25109649.269973688</v>
      </c>
      <c r="I33" s="233"/>
      <c r="J33" s="285"/>
      <c r="K33" s="60"/>
      <c r="L33" s="60"/>
      <c r="M33" s="60"/>
      <c r="N33" s="61"/>
    </row>
    <row r="34" spans="1:14" ht="14.25">
      <c r="A34" s="232" t="s">
        <v>60</v>
      </c>
      <c r="B34" s="231" t="s">
        <v>61</v>
      </c>
      <c r="C34" s="86">
        <v>35987141.49034187</v>
      </c>
      <c r="D34" s="96">
        <f>'Bil 1 2008-2024'!AE34</f>
        <v>35968334.49034187</v>
      </c>
      <c r="E34" s="291">
        <f t="shared" si="0"/>
        <v>-18807</v>
      </c>
      <c r="F34" s="234">
        <f>'Bil 1 2008-2024'!AG34</f>
        <v>37842978.49034187</v>
      </c>
      <c r="G34" s="248">
        <f t="shared" si="1"/>
        <v>37824171.49034187</v>
      </c>
      <c r="I34" s="233"/>
      <c r="J34" s="285"/>
      <c r="K34" s="60"/>
      <c r="L34" s="60"/>
      <c r="M34" s="60"/>
      <c r="N34" s="61"/>
    </row>
    <row r="35" spans="1:14" ht="14.25">
      <c r="A35" s="232" t="s">
        <v>62</v>
      </c>
      <c r="B35" s="231" t="s">
        <v>63</v>
      </c>
      <c r="C35" s="86">
        <v>38143544.52897432</v>
      </c>
      <c r="D35" s="96">
        <f>'Bil 1 2008-2024'!AE35</f>
        <v>37875862.52897432</v>
      </c>
      <c r="E35" s="291">
        <f t="shared" si="0"/>
        <v>-267682</v>
      </c>
      <c r="F35" s="234">
        <f>'Bil 1 2008-2024'!AG35</f>
        <v>39246562.52897432</v>
      </c>
      <c r="G35" s="248">
        <f t="shared" si="1"/>
        <v>38978880.52897432</v>
      </c>
      <c r="I35" s="233"/>
      <c r="J35" s="285"/>
      <c r="K35" s="60"/>
      <c r="L35" s="60"/>
      <c r="M35" s="60"/>
      <c r="N35" s="61"/>
    </row>
    <row r="36" spans="1:14" ht="14.25">
      <c r="A36" s="232" t="s">
        <v>64</v>
      </c>
      <c r="B36" s="231" t="s">
        <v>65</v>
      </c>
      <c r="C36" s="86">
        <v>56146972.53024392</v>
      </c>
      <c r="D36" s="96">
        <f>'Bil 1 2008-2024'!AE36</f>
        <v>55714061.53024392</v>
      </c>
      <c r="E36" s="291">
        <f t="shared" si="0"/>
        <v>-432911</v>
      </c>
      <c r="F36" s="234">
        <f>'Bil 1 2008-2024'!AG36</f>
        <v>57958755.53024392</v>
      </c>
      <c r="G36" s="248">
        <f t="shared" si="1"/>
        <v>57525844.53024392</v>
      </c>
      <c r="I36" s="233"/>
      <c r="J36" s="285"/>
      <c r="K36" s="60"/>
      <c r="L36" s="60"/>
      <c r="M36" s="60"/>
      <c r="N36" s="61"/>
    </row>
    <row r="37" spans="1:14" ht="14.25">
      <c r="A37" s="232" t="s">
        <v>66</v>
      </c>
      <c r="B37" s="231" t="s">
        <v>67</v>
      </c>
      <c r="C37" s="86">
        <v>367686018.84392834</v>
      </c>
      <c r="D37" s="96">
        <f>'Bil 1 2008-2024'!AE37</f>
        <v>365975901.84392834</v>
      </c>
      <c r="E37" s="291">
        <f t="shared" si="0"/>
        <v>-1710117</v>
      </c>
      <c r="F37" s="234">
        <f>'Bil 1 2008-2024'!AG37</f>
        <v>384126028.84392834</v>
      </c>
      <c r="G37" s="248">
        <f t="shared" si="1"/>
        <v>382415911.84392834</v>
      </c>
      <c r="I37" s="233"/>
      <c r="J37" s="285"/>
      <c r="K37" s="60"/>
      <c r="L37" s="60"/>
      <c r="M37" s="60"/>
      <c r="N37" s="61"/>
    </row>
    <row r="38" spans="1:14" ht="14.25">
      <c r="A38" s="232" t="s">
        <v>68</v>
      </c>
      <c r="B38" s="231" t="s">
        <v>69</v>
      </c>
      <c r="C38" s="86">
        <v>93903993.18518177</v>
      </c>
      <c r="D38" s="96">
        <f>'Bil 1 2008-2024'!AE38</f>
        <v>93334301.18518177</v>
      </c>
      <c r="E38" s="291">
        <f t="shared" si="0"/>
        <v>-569692</v>
      </c>
      <c r="F38" s="234">
        <f>'Bil 1 2008-2024'!AG38</f>
        <v>97783783.18518177</v>
      </c>
      <c r="G38" s="248">
        <f t="shared" si="1"/>
        <v>97214091.18518177</v>
      </c>
      <c r="I38" s="233"/>
      <c r="J38" s="285"/>
      <c r="K38" s="60"/>
      <c r="L38" s="60"/>
      <c r="M38" s="60"/>
      <c r="N38" s="61"/>
    </row>
    <row r="39" spans="1:14" ht="14.25">
      <c r="A39" s="232" t="s">
        <v>70</v>
      </c>
      <c r="B39" s="231" t="s">
        <v>71</v>
      </c>
      <c r="C39" s="86">
        <v>68875756.14038268</v>
      </c>
      <c r="D39" s="96">
        <f>'Bil 1 2008-2024'!AE39</f>
        <v>68243937.14038268</v>
      </c>
      <c r="E39" s="291">
        <f t="shared" si="0"/>
        <v>-631819</v>
      </c>
      <c r="F39" s="234">
        <f>'Bil 1 2008-2024'!AG39</f>
        <v>71517520.14038268</v>
      </c>
      <c r="G39" s="248">
        <f t="shared" si="1"/>
        <v>70885701.14038268</v>
      </c>
      <c r="I39" s="233"/>
      <c r="J39" s="285"/>
      <c r="K39" s="60"/>
      <c r="L39" s="60"/>
      <c r="M39" s="60"/>
      <c r="N39" s="61"/>
    </row>
    <row r="40" spans="1:14" ht="14.25">
      <c r="A40" s="232" t="s">
        <v>72</v>
      </c>
      <c r="B40" s="231" t="s">
        <v>73</v>
      </c>
      <c r="C40" s="86">
        <v>24159205.19561076</v>
      </c>
      <c r="D40" s="96">
        <f>'Bil 1 2008-2024'!AE40</f>
        <v>23943147.19561076</v>
      </c>
      <c r="E40" s="291">
        <f t="shared" si="0"/>
        <v>-216058</v>
      </c>
      <c r="F40" s="234">
        <f>'Bil 1 2008-2024'!AG40</f>
        <v>24787164.19561076</v>
      </c>
      <c r="G40" s="248">
        <f t="shared" si="1"/>
        <v>24571106.19561076</v>
      </c>
      <c r="I40" s="233"/>
      <c r="J40" s="285"/>
      <c r="K40" s="60"/>
      <c r="L40" s="60"/>
      <c r="M40" s="60"/>
      <c r="N40" s="61"/>
    </row>
    <row r="41" spans="1:14" ht="14.25">
      <c r="A41" s="232" t="s">
        <v>74</v>
      </c>
      <c r="B41" s="231" t="s">
        <v>75</v>
      </c>
      <c r="C41" s="86">
        <v>29327408.311598793</v>
      </c>
      <c r="D41" s="96">
        <f>'Bil 1 2008-2024'!AE41</f>
        <v>29153873.311598793</v>
      </c>
      <c r="E41" s="291">
        <f t="shared" si="0"/>
        <v>-173535</v>
      </c>
      <c r="F41" s="234">
        <f>'Bil 1 2008-2024'!AG41</f>
        <v>30801747.311598793</v>
      </c>
      <c r="G41" s="248">
        <f t="shared" si="1"/>
        <v>30628212.311598793</v>
      </c>
      <c r="I41" s="233"/>
      <c r="J41" s="285"/>
      <c r="K41" s="60"/>
      <c r="L41" s="60"/>
      <c r="M41" s="60"/>
      <c r="N41" s="61"/>
    </row>
    <row r="42" spans="1:14" ht="14.25">
      <c r="A42" s="232" t="s">
        <v>76</v>
      </c>
      <c r="B42" s="231" t="s">
        <v>77</v>
      </c>
      <c r="C42" s="86">
        <v>119323795.92690662</v>
      </c>
      <c r="D42" s="96">
        <f>'Bil 1 2008-2024'!AE42</f>
        <v>118703298.92690662</v>
      </c>
      <c r="E42" s="291">
        <f t="shared" si="0"/>
        <v>-620497</v>
      </c>
      <c r="F42" s="234">
        <f>'Bil 1 2008-2024'!AG42</f>
        <v>124689161.92690662</v>
      </c>
      <c r="G42" s="248">
        <f t="shared" si="1"/>
        <v>124068664.92690662</v>
      </c>
      <c r="I42" s="233"/>
      <c r="J42" s="285"/>
      <c r="K42" s="60"/>
      <c r="L42" s="60"/>
      <c r="M42" s="60"/>
      <c r="N42" s="61"/>
    </row>
    <row r="43" spans="1:14" ht="14.25">
      <c r="A43" s="232" t="s">
        <v>78</v>
      </c>
      <c r="B43" s="231" t="s">
        <v>79</v>
      </c>
      <c r="C43" s="86">
        <v>27170958.62573681</v>
      </c>
      <c r="D43" s="96">
        <f>'Bil 1 2008-2024'!AE43</f>
        <v>26982143.62573681</v>
      </c>
      <c r="E43" s="291">
        <f t="shared" si="0"/>
        <v>-188815</v>
      </c>
      <c r="F43" s="234">
        <f>'Bil 1 2008-2024'!AG43</f>
        <v>28654852.62573681</v>
      </c>
      <c r="G43" s="248">
        <f t="shared" si="1"/>
        <v>28466037.62573681</v>
      </c>
      <c r="I43" s="233"/>
      <c r="J43" s="285"/>
      <c r="K43" s="60"/>
      <c r="L43" s="60"/>
      <c r="M43" s="60"/>
      <c r="N43" s="61"/>
    </row>
    <row r="44" spans="1:14" ht="14.25">
      <c r="A44" s="232" t="s">
        <v>80</v>
      </c>
      <c r="B44" s="231" t="s">
        <v>81</v>
      </c>
      <c r="C44" s="86">
        <v>42923301.35150084</v>
      </c>
      <c r="D44" s="96">
        <f>'Bil 1 2008-2024'!AE44</f>
        <v>42628303.35150084</v>
      </c>
      <c r="E44" s="291">
        <f t="shared" si="0"/>
        <v>-294998</v>
      </c>
      <c r="F44" s="234">
        <f>'Bil 1 2008-2024'!AG44</f>
        <v>44671865.35150084</v>
      </c>
      <c r="G44" s="248">
        <f t="shared" si="1"/>
        <v>44376867.35150084</v>
      </c>
      <c r="I44" s="233"/>
      <c r="J44" s="285"/>
      <c r="K44" s="60"/>
      <c r="L44" s="60"/>
      <c r="M44" s="60"/>
      <c r="N44" s="61"/>
    </row>
    <row r="45" spans="1:14" ht="14.25">
      <c r="A45" s="232" t="s">
        <v>82</v>
      </c>
      <c r="B45" s="231" t="s">
        <v>83</v>
      </c>
      <c r="C45" s="86">
        <v>71708558.08850998</v>
      </c>
      <c r="D45" s="96">
        <f>'Bil 1 2008-2024'!AE45</f>
        <v>71388980.08850998</v>
      </c>
      <c r="E45" s="291">
        <f t="shared" si="0"/>
        <v>-319578</v>
      </c>
      <c r="F45" s="234">
        <f>'Bil 1 2008-2024'!AG45</f>
        <v>75542762.08850998</v>
      </c>
      <c r="G45" s="248">
        <f t="shared" si="1"/>
        <v>75223184.08850998</v>
      </c>
      <c r="I45" s="233"/>
      <c r="J45" s="285"/>
      <c r="K45" s="60"/>
      <c r="L45" s="60"/>
      <c r="M45" s="60"/>
      <c r="N45" s="61"/>
    </row>
    <row r="46" spans="1:14" ht="14.25">
      <c r="A46" s="232" t="s">
        <v>84</v>
      </c>
      <c r="B46" s="231" t="s">
        <v>85</v>
      </c>
      <c r="C46" s="86">
        <v>199349019.697379</v>
      </c>
      <c r="D46" s="96">
        <f>'Bil 1 2008-2024'!AE46</f>
        <v>199124785.697379</v>
      </c>
      <c r="E46" s="291">
        <f t="shared" si="0"/>
        <v>-224234</v>
      </c>
      <c r="F46" s="234">
        <f>'Bil 1 2008-2024'!AG46</f>
        <v>208116652.697379</v>
      </c>
      <c r="G46" s="248">
        <f t="shared" si="1"/>
        <v>207892418.697379</v>
      </c>
      <c r="I46" s="233"/>
      <c r="J46" s="285"/>
      <c r="K46" s="60"/>
      <c r="L46" s="60"/>
      <c r="M46" s="60"/>
      <c r="N46" s="61"/>
    </row>
    <row r="47" spans="1:14" ht="14.25">
      <c r="A47" s="232" t="s">
        <v>86</v>
      </c>
      <c r="B47" s="231" t="s">
        <v>87</v>
      </c>
      <c r="C47" s="86">
        <v>81282222.11000268</v>
      </c>
      <c r="D47" s="96">
        <f>'Bil 1 2008-2024'!AE47</f>
        <v>80963843.11000268</v>
      </c>
      <c r="E47" s="291">
        <f t="shared" si="0"/>
        <v>-318379</v>
      </c>
      <c r="F47" s="234">
        <f>'Bil 1 2008-2024'!AG47</f>
        <v>85193251.11000268</v>
      </c>
      <c r="G47" s="248">
        <f t="shared" si="1"/>
        <v>84874872.11000268</v>
      </c>
      <c r="I47" s="233"/>
      <c r="J47" s="285"/>
      <c r="K47" s="60"/>
      <c r="L47" s="60"/>
      <c r="M47" s="60"/>
      <c r="N47" s="61"/>
    </row>
    <row r="48" spans="1:14" ht="14.25">
      <c r="A48" s="232" t="s">
        <v>88</v>
      </c>
      <c r="B48" s="231" t="s">
        <v>89</v>
      </c>
      <c r="C48" s="86">
        <v>32452061.206946574</v>
      </c>
      <c r="D48" s="96">
        <f>'Bil 1 2008-2024'!AE48</f>
        <v>32298820.206946574</v>
      </c>
      <c r="E48" s="291">
        <f t="shared" si="0"/>
        <v>-153241</v>
      </c>
      <c r="F48" s="234">
        <f>'Bil 1 2008-2024'!AG48</f>
        <v>34242047.206946574</v>
      </c>
      <c r="G48" s="248">
        <f t="shared" si="1"/>
        <v>34088806.206946574</v>
      </c>
      <c r="I48" s="233"/>
      <c r="J48" s="285"/>
      <c r="K48" s="60"/>
      <c r="L48" s="60"/>
      <c r="M48" s="60"/>
      <c r="N48" s="61"/>
    </row>
    <row r="49" spans="1:14" ht="14.25">
      <c r="A49" s="232" t="s">
        <v>90</v>
      </c>
      <c r="B49" s="231" t="s">
        <v>91</v>
      </c>
      <c r="C49" s="86">
        <v>13947010.70082524</v>
      </c>
      <c r="D49" s="96">
        <f>'Bil 1 2008-2024'!AE49</f>
        <v>13831569.70082524</v>
      </c>
      <c r="E49" s="291">
        <f t="shared" si="0"/>
        <v>-115441</v>
      </c>
      <c r="F49" s="234">
        <f>'Bil 1 2008-2024'!AG49</f>
        <v>13995938.70082524</v>
      </c>
      <c r="G49" s="248">
        <f t="shared" si="1"/>
        <v>13880497.70082524</v>
      </c>
      <c r="I49" s="233"/>
      <c r="J49" s="285"/>
      <c r="K49" s="60"/>
      <c r="L49" s="60"/>
      <c r="M49" s="60"/>
      <c r="N49" s="61"/>
    </row>
    <row r="50" spans="1:14" ht="14.25">
      <c r="A50" s="232" t="s">
        <v>92</v>
      </c>
      <c r="B50" s="231" t="s">
        <v>93</v>
      </c>
      <c r="C50" s="86">
        <v>11664641.664550643</v>
      </c>
      <c r="D50" s="96">
        <f>'Bil 1 2008-2024'!AE50</f>
        <v>11574318.664550643</v>
      </c>
      <c r="E50" s="291">
        <f t="shared" si="0"/>
        <v>-90323</v>
      </c>
      <c r="F50" s="234">
        <f>'Bil 1 2008-2024'!AG50</f>
        <v>11773644.664550643</v>
      </c>
      <c r="G50" s="248">
        <f t="shared" si="1"/>
        <v>11683321.664550643</v>
      </c>
      <c r="I50" s="233"/>
      <c r="J50" s="285"/>
      <c r="K50" s="60"/>
      <c r="L50" s="60"/>
      <c r="M50" s="60"/>
      <c r="N50" s="61"/>
    </row>
    <row r="51" spans="1:14" ht="14.25">
      <c r="A51" s="232" t="s">
        <v>94</v>
      </c>
      <c r="B51" s="231" t="s">
        <v>95</v>
      </c>
      <c r="C51" s="86">
        <v>31629090.68586196</v>
      </c>
      <c r="D51" s="96">
        <f>'Bil 1 2008-2024'!AE51</f>
        <v>31335580.68586196</v>
      </c>
      <c r="E51" s="291">
        <f t="shared" si="0"/>
        <v>-293510</v>
      </c>
      <c r="F51" s="234">
        <f>'Bil 1 2008-2024'!AG51</f>
        <v>32383296.68586196</v>
      </c>
      <c r="G51" s="248">
        <f t="shared" si="1"/>
        <v>32089786.68586196</v>
      </c>
      <c r="I51" s="233"/>
      <c r="J51" s="285"/>
      <c r="K51" s="60"/>
      <c r="L51" s="60"/>
      <c r="M51" s="60"/>
      <c r="N51" s="61"/>
    </row>
    <row r="52" spans="1:14" ht="14.25">
      <c r="A52" s="232" t="s">
        <v>96</v>
      </c>
      <c r="B52" s="231" t="s">
        <v>97</v>
      </c>
      <c r="C52" s="86">
        <v>18437741.523714513</v>
      </c>
      <c r="D52" s="96">
        <f>'Bil 1 2008-2024'!AE52</f>
        <v>18287976.523714513</v>
      </c>
      <c r="E52" s="291">
        <f t="shared" si="0"/>
        <v>-149765</v>
      </c>
      <c r="F52" s="234">
        <f>'Bil 1 2008-2024'!AG52</f>
        <v>18748232.523714513</v>
      </c>
      <c r="G52" s="248">
        <f t="shared" si="1"/>
        <v>18598467.523714513</v>
      </c>
      <c r="I52" s="233"/>
      <c r="J52" s="285"/>
      <c r="K52" s="60"/>
      <c r="L52" s="60"/>
      <c r="M52" s="60"/>
      <c r="N52" s="61"/>
    </row>
    <row r="53" spans="1:14" ht="14.25">
      <c r="A53" s="232" t="s">
        <v>98</v>
      </c>
      <c r="B53" s="231" t="s">
        <v>99</v>
      </c>
      <c r="C53" s="86">
        <v>29061565.72703363</v>
      </c>
      <c r="D53" s="96">
        <f>'Bil 1 2008-2024'!AE53</f>
        <v>28789302.72703363</v>
      </c>
      <c r="E53" s="291">
        <f t="shared" si="0"/>
        <v>-272263</v>
      </c>
      <c r="F53" s="234">
        <f>'Bil 1 2008-2024'!AG53</f>
        <v>29765222.72703363</v>
      </c>
      <c r="G53" s="248">
        <f t="shared" si="1"/>
        <v>29492959.72703363</v>
      </c>
      <c r="I53" s="233"/>
      <c r="J53" s="285"/>
      <c r="K53" s="60"/>
      <c r="L53" s="60"/>
      <c r="M53" s="60"/>
      <c r="N53" s="61"/>
    </row>
    <row r="54" spans="1:14" ht="14.25">
      <c r="A54" s="232" t="s">
        <v>100</v>
      </c>
      <c r="B54" s="231" t="s">
        <v>101</v>
      </c>
      <c r="C54" s="86">
        <v>55731556.071370244</v>
      </c>
      <c r="D54" s="96">
        <f>'Bil 1 2008-2024'!AE54</f>
        <v>55247700.071370244</v>
      </c>
      <c r="E54" s="291">
        <f t="shared" si="0"/>
        <v>-483856</v>
      </c>
      <c r="F54" s="234">
        <f>'Bil 1 2008-2024'!AG54</f>
        <v>57519574.071370244</v>
      </c>
      <c r="G54" s="248">
        <f t="shared" si="1"/>
        <v>57035718.071370244</v>
      </c>
      <c r="I54" s="233"/>
      <c r="J54" s="285"/>
      <c r="K54" s="60"/>
      <c r="L54" s="60"/>
      <c r="M54" s="60"/>
      <c r="N54" s="61"/>
    </row>
    <row r="55" spans="1:14" ht="14.25">
      <c r="A55" s="232" t="s">
        <v>102</v>
      </c>
      <c r="B55" s="231" t="s">
        <v>103</v>
      </c>
      <c r="C55" s="86">
        <v>26016650.95338713</v>
      </c>
      <c r="D55" s="96">
        <f>'Bil 1 2008-2024'!AE55</f>
        <v>25762000.95338713</v>
      </c>
      <c r="E55" s="291">
        <f t="shared" si="0"/>
        <v>-254650</v>
      </c>
      <c r="F55" s="234">
        <f>'Bil 1 2008-2024'!AG55</f>
        <v>26746622.95338713</v>
      </c>
      <c r="G55" s="248">
        <f t="shared" si="1"/>
        <v>26491972.95338713</v>
      </c>
      <c r="I55" s="233"/>
      <c r="J55" s="285"/>
      <c r="K55" s="60"/>
      <c r="L55" s="60"/>
      <c r="M55" s="60"/>
      <c r="N55" s="61"/>
    </row>
    <row r="56" spans="1:14" ht="14.25">
      <c r="A56" s="232" t="s">
        <v>104</v>
      </c>
      <c r="B56" s="231" t="s">
        <v>105</v>
      </c>
      <c r="C56" s="86">
        <v>284593173.2953657</v>
      </c>
      <c r="D56" s="96">
        <f>'Bil 1 2008-2024'!AE56</f>
        <v>284162264.2953657</v>
      </c>
      <c r="E56" s="291">
        <f t="shared" si="0"/>
        <v>-430909</v>
      </c>
      <c r="F56" s="234">
        <f>'Bil 1 2008-2024'!AG56</f>
        <v>295852255.2953657</v>
      </c>
      <c r="G56" s="248">
        <f t="shared" si="1"/>
        <v>295421346.2953657</v>
      </c>
      <c r="I56" s="233"/>
      <c r="J56" s="285"/>
      <c r="K56" s="60"/>
      <c r="L56" s="60"/>
      <c r="M56" s="60"/>
      <c r="N56" s="61"/>
    </row>
    <row r="57" spans="1:14" ht="14.25">
      <c r="A57" s="232" t="s">
        <v>106</v>
      </c>
      <c r="B57" s="231" t="s">
        <v>107</v>
      </c>
      <c r="C57" s="86">
        <v>270771745.57948655</v>
      </c>
      <c r="D57" s="96">
        <f>'Bil 1 2008-2024'!AE57</f>
        <v>269754005.57948655</v>
      </c>
      <c r="E57" s="291">
        <f t="shared" si="0"/>
        <v>-1017740</v>
      </c>
      <c r="F57" s="234">
        <f>'Bil 1 2008-2024'!AG57</f>
        <v>280699008.57948655</v>
      </c>
      <c r="G57" s="248">
        <f t="shared" si="1"/>
        <v>279681268.57948655</v>
      </c>
      <c r="I57" s="233"/>
      <c r="J57" s="285"/>
      <c r="K57" s="60"/>
      <c r="L57" s="60"/>
      <c r="M57" s="60"/>
      <c r="N57" s="61"/>
    </row>
    <row r="58" spans="1:14" ht="14.25">
      <c r="A58" s="232" t="s">
        <v>108</v>
      </c>
      <c r="B58" s="231" t="s">
        <v>109</v>
      </c>
      <c r="C58" s="86">
        <v>41746156.0441643</v>
      </c>
      <c r="D58" s="96">
        <f>'Bil 1 2008-2024'!AE58</f>
        <v>41377110.0441643</v>
      </c>
      <c r="E58" s="291">
        <f t="shared" si="0"/>
        <v>-369046</v>
      </c>
      <c r="F58" s="234">
        <f>'Bil 1 2008-2024'!AG58</f>
        <v>43473040.0441643</v>
      </c>
      <c r="G58" s="248">
        <f t="shared" si="1"/>
        <v>43103994.0441643</v>
      </c>
      <c r="I58" s="233"/>
      <c r="J58" s="285"/>
      <c r="K58" s="60"/>
      <c r="L58" s="60"/>
      <c r="M58" s="60"/>
      <c r="N58" s="61"/>
    </row>
    <row r="59" spans="1:14" ht="14.25">
      <c r="A59" s="232" t="s">
        <v>110</v>
      </c>
      <c r="B59" s="231" t="s">
        <v>111</v>
      </c>
      <c r="C59" s="86">
        <v>99215271.6765212</v>
      </c>
      <c r="D59" s="96">
        <f>'Bil 1 2008-2024'!AE59</f>
        <v>98543015.6765212</v>
      </c>
      <c r="E59" s="291">
        <f t="shared" si="0"/>
        <v>-672256</v>
      </c>
      <c r="F59" s="234">
        <f>'Bil 1 2008-2024'!AG59</f>
        <v>102759890.6765212</v>
      </c>
      <c r="G59" s="248">
        <f t="shared" si="1"/>
        <v>102087634.6765212</v>
      </c>
      <c r="I59" s="233"/>
      <c r="J59" s="285"/>
      <c r="K59" s="60"/>
      <c r="L59" s="60"/>
      <c r="M59" s="60"/>
      <c r="N59" s="61"/>
    </row>
    <row r="60" spans="1:14" ht="14.25">
      <c r="A60" s="232" t="s">
        <v>112</v>
      </c>
      <c r="B60" s="231" t="s">
        <v>113</v>
      </c>
      <c r="C60" s="86">
        <v>18241550.08497324</v>
      </c>
      <c r="D60" s="96">
        <f>'Bil 1 2008-2024'!AE60</f>
        <v>18120687.08497324</v>
      </c>
      <c r="E60" s="291">
        <f t="shared" si="0"/>
        <v>-120863</v>
      </c>
      <c r="F60" s="234">
        <f>'Bil 1 2008-2024'!AG60</f>
        <v>18835476.08497324</v>
      </c>
      <c r="G60" s="248">
        <f t="shared" si="1"/>
        <v>18714613.08497324</v>
      </c>
      <c r="I60" s="233"/>
      <c r="J60" s="285"/>
      <c r="K60" s="60"/>
      <c r="L60" s="60"/>
      <c r="M60" s="60"/>
      <c r="N60" s="61"/>
    </row>
    <row r="61" spans="1:14" ht="14.25">
      <c r="A61" s="232" t="s">
        <v>114</v>
      </c>
      <c r="B61" s="231" t="s">
        <v>115</v>
      </c>
      <c r="C61" s="86">
        <v>61520871.48009428</v>
      </c>
      <c r="D61" s="96">
        <f>'Bil 1 2008-2024'!AE61</f>
        <v>61270742.48009428</v>
      </c>
      <c r="E61" s="291">
        <f t="shared" si="0"/>
        <v>-250129</v>
      </c>
      <c r="F61" s="234">
        <f>'Bil 1 2008-2024'!AG61</f>
        <v>63709880.48009428</v>
      </c>
      <c r="G61" s="248">
        <f t="shared" si="1"/>
        <v>63459751.48009428</v>
      </c>
      <c r="I61" s="233"/>
      <c r="J61" s="285"/>
      <c r="K61" s="60"/>
      <c r="L61" s="60"/>
      <c r="M61" s="60"/>
      <c r="N61" s="61"/>
    </row>
    <row r="62" spans="1:14" ht="14.25">
      <c r="A62" s="232" t="s">
        <v>116</v>
      </c>
      <c r="B62" s="231" t="s">
        <v>117</v>
      </c>
      <c r="C62" s="86">
        <v>18104134.71506302</v>
      </c>
      <c r="D62" s="96">
        <f>'Bil 1 2008-2024'!AE62</f>
        <v>17925547.71506302</v>
      </c>
      <c r="E62" s="291">
        <f t="shared" si="0"/>
        <v>-178587</v>
      </c>
      <c r="F62" s="234">
        <f>'Bil 1 2008-2024'!AG62</f>
        <v>18237702.71506302</v>
      </c>
      <c r="G62" s="248">
        <f t="shared" si="1"/>
        <v>18059115.71506302</v>
      </c>
      <c r="I62" s="233"/>
      <c r="J62" s="285"/>
      <c r="K62" s="60"/>
      <c r="L62" s="60"/>
      <c r="M62" s="60"/>
      <c r="N62" s="61"/>
    </row>
    <row r="63" spans="1:14" ht="14.25">
      <c r="A63" s="232" t="s">
        <v>118</v>
      </c>
      <c r="B63" s="231" t="s">
        <v>119</v>
      </c>
      <c r="C63" s="86">
        <v>20721916.33408904</v>
      </c>
      <c r="D63" s="96">
        <f>'Bil 1 2008-2024'!AE63</f>
        <v>20525571.33408904</v>
      </c>
      <c r="E63" s="291">
        <f t="shared" si="0"/>
        <v>-196345</v>
      </c>
      <c r="F63" s="234">
        <f>'Bil 1 2008-2024'!AG63</f>
        <v>20866862.33408904</v>
      </c>
      <c r="G63" s="248">
        <f t="shared" si="1"/>
        <v>20670517.33408904</v>
      </c>
      <c r="I63" s="233"/>
      <c r="J63" s="285"/>
      <c r="K63" s="60"/>
      <c r="L63" s="60"/>
      <c r="M63" s="60"/>
      <c r="N63" s="61"/>
    </row>
    <row r="64" spans="1:14" ht="14.25">
      <c r="A64" s="232" t="s">
        <v>120</v>
      </c>
      <c r="B64" s="231" t="s">
        <v>121</v>
      </c>
      <c r="C64" s="86">
        <v>20366310.834950566</v>
      </c>
      <c r="D64" s="96">
        <f>'Bil 1 2008-2024'!AE64</f>
        <v>20256054.834950566</v>
      </c>
      <c r="E64" s="291">
        <f t="shared" si="0"/>
        <v>-110256</v>
      </c>
      <c r="F64" s="234">
        <f>'Bil 1 2008-2024'!AG64</f>
        <v>20923082.834950566</v>
      </c>
      <c r="G64" s="248">
        <f t="shared" si="1"/>
        <v>20812826.834950566</v>
      </c>
      <c r="I64" s="233"/>
      <c r="J64" s="285"/>
      <c r="K64" s="60"/>
      <c r="L64" s="60"/>
      <c r="M64" s="60"/>
      <c r="N64" s="61"/>
    </row>
    <row r="65" spans="1:14" ht="14.25">
      <c r="A65" s="232" t="s">
        <v>122</v>
      </c>
      <c r="B65" s="231" t="s">
        <v>123</v>
      </c>
      <c r="C65" s="86">
        <v>28629822.384510733</v>
      </c>
      <c r="D65" s="96">
        <f>'Bil 1 2008-2024'!AE65</f>
        <v>28436765.384510733</v>
      </c>
      <c r="E65" s="291">
        <f t="shared" si="0"/>
        <v>-193057</v>
      </c>
      <c r="F65" s="234">
        <f>'Bil 1 2008-2024'!AG65</f>
        <v>29774477.384510733</v>
      </c>
      <c r="G65" s="248">
        <f t="shared" si="1"/>
        <v>29581420.384510733</v>
      </c>
      <c r="I65" s="233"/>
      <c r="J65" s="285"/>
      <c r="K65" s="60"/>
      <c r="L65" s="60"/>
      <c r="M65" s="60"/>
      <c r="N65" s="61"/>
    </row>
    <row r="66" spans="1:14" ht="14.25">
      <c r="A66" s="232" t="s">
        <v>124</v>
      </c>
      <c r="B66" s="231" t="s">
        <v>125</v>
      </c>
      <c r="C66" s="86">
        <v>60673788.27967712</v>
      </c>
      <c r="D66" s="96">
        <f>'Bil 1 2008-2024'!AE66</f>
        <v>60225322.27967712</v>
      </c>
      <c r="E66" s="291">
        <f t="shared" si="0"/>
        <v>-448466</v>
      </c>
      <c r="F66" s="234">
        <f>'Bil 1 2008-2024'!AG66</f>
        <v>61523110.27967712</v>
      </c>
      <c r="G66" s="248">
        <f t="shared" si="1"/>
        <v>61074644.27967712</v>
      </c>
      <c r="I66" s="233"/>
      <c r="J66" s="285"/>
      <c r="K66" s="60"/>
      <c r="L66" s="60"/>
      <c r="M66" s="60"/>
      <c r="N66" s="61"/>
    </row>
    <row r="67" spans="1:14" ht="14.25">
      <c r="A67" s="232" t="s">
        <v>126</v>
      </c>
      <c r="B67" s="231" t="s">
        <v>127</v>
      </c>
      <c r="C67" s="86">
        <v>35613435.93697287</v>
      </c>
      <c r="D67" s="96">
        <f>'Bil 1 2008-2024'!AE67</f>
        <v>35308179.93697287</v>
      </c>
      <c r="E67" s="291">
        <f t="shared" si="0"/>
        <v>-305256</v>
      </c>
      <c r="F67" s="234">
        <f>'Bil 1 2008-2024'!AG67</f>
        <v>36585769.93697287</v>
      </c>
      <c r="G67" s="248">
        <f t="shared" si="1"/>
        <v>36280513.93697287</v>
      </c>
      <c r="I67" s="233"/>
      <c r="J67" s="285"/>
      <c r="K67" s="60"/>
      <c r="L67" s="60"/>
      <c r="M67" s="60"/>
      <c r="N67" s="61"/>
    </row>
    <row r="68" spans="1:14" ht="14.25">
      <c r="A68" s="232" t="s">
        <v>128</v>
      </c>
      <c r="B68" s="231" t="s">
        <v>129</v>
      </c>
      <c r="C68" s="86">
        <v>262077186.00743613</v>
      </c>
      <c r="D68" s="96">
        <f>'Bil 1 2008-2024'!AE68</f>
        <v>261350304.00743613</v>
      </c>
      <c r="E68" s="291">
        <f t="shared" si="0"/>
        <v>-726882</v>
      </c>
      <c r="F68" s="234">
        <f>'Bil 1 2008-2024'!AG68</f>
        <v>273043686.00743616</v>
      </c>
      <c r="G68" s="248">
        <f t="shared" si="1"/>
        <v>272316804.00743616</v>
      </c>
      <c r="I68" s="233"/>
      <c r="J68" s="285"/>
      <c r="K68" s="60"/>
      <c r="L68" s="60"/>
      <c r="M68" s="60"/>
      <c r="N68" s="61"/>
    </row>
    <row r="69" spans="1:14" ht="14.25">
      <c r="A69" s="232" t="s">
        <v>130</v>
      </c>
      <c r="B69" s="231" t="s">
        <v>131</v>
      </c>
      <c r="C69" s="86">
        <v>71306501.69846736</v>
      </c>
      <c r="D69" s="96">
        <f>'Bil 1 2008-2024'!AE69</f>
        <v>70791035.69846736</v>
      </c>
      <c r="E69" s="291">
        <f t="shared" si="0"/>
        <v>-515466</v>
      </c>
      <c r="F69" s="234">
        <f>'Bil 1 2008-2024'!AG69</f>
        <v>73088657.69846736</v>
      </c>
      <c r="G69" s="248">
        <f t="shared" si="1"/>
        <v>72573191.69846736</v>
      </c>
      <c r="I69" s="233"/>
      <c r="J69" s="285"/>
      <c r="K69" s="60"/>
      <c r="L69" s="60"/>
      <c r="M69" s="60"/>
      <c r="N69" s="61"/>
    </row>
    <row r="70" spans="1:14" ht="14.25">
      <c r="A70" s="232" t="s">
        <v>132</v>
      </c>
      <c r="B70" s="231" t="s">
        <v>133</v>
      </c>
      <c r="C70" s="86">
        <v>75498218.86007069</v>
      </c>
      <c r="D70" s="96">
        <f>'Bil 1 2008-2024'!AE70</f>
        <v>75183416.86007069</v>
      </c>
      <c r="E70" s="291">
        <f aca="true" t="shared" si="2" ref="E70:E133">D70-C70</f>
        <v>-314802</v>
      </c>
      <c r="F70" s="234">
        <f>'Bil 1 2008-2024'!AG70</f>
        <v>77688992.86007069</v>
      </c>
      <c r="G70" s="248">
        <f aca="true" t="shared" si="3" ref="G70:G133">E70+F70</f>
        <v>77374190.86007069</v>
      </c>
      <c r="I70" s="233"/>
      <c r="J70" s="285"/>
      <c r="K70" s="60"/>
      <c r="L70" s="60"/>
      <c r="M70" s="60"/>
      <c r="N70" s="61"/>
    </row>
    <row r="71" spans="1:14" ht="14.25">
      <c r="A71" s="232" t="s">
        <v>134</v>
      </c>
      <c r="B71" s="231" t="s">
        <v>135</v>
      </c>
      <c r="C71" s="86">
        <v>25699235.034732915</v>
      </c>
      <c r="D71" s="96">
        <f>'Bil 1 2008-2024'!AE71</f>
        <v>25508928.034732915</v>
      </c>
      <c r="E71" s="291">
        <f t="shared" si="2"/>
        <v>-190307</v>
      </c>
      <c r="F71" s="234">
        <f>'Bil 1 2008-2024'!AG71</f>
        <v>25875837.034732915</v>
      </c>
      <c r="G71" s="248">
        <f t="shared" si="3"/>
        <v>25685530.034732915</v>
      </c>
      <c r="I71" s="233"/>
      <c r="J71" s="285"/>
      <c r="K71" s="60"/>
      <c r="L71" s="60"/>
      <c r="M71" s="60"/>
      <c r="N71" s="61"/>
    </row>
    <row r="72" spans="1:14" ht="14.25">
      <c r="A72" s="232" t="s">
        <v>136</v>
      </c>
      <c r="B72" s="231" t="s">
        <v>137</v>
      </c>
      <c r="C72" s="86">
        <v>62984684.93561255</v>
      </c>
      <c r="D72" s="96">
        <f>'Bil 1 2008-2024'!AE72</f>
        <v>62730235.93561255</v>
      </c>
      <c r="E72" s="291">
        <f t="shared" si="2"/>
        <v>-254449</v>
      </c>
      <c r="F72" s="234">
        <f>'Bil 1 2008-2024'!AG72</f>
        <v>64275566.93561255</v>
      </c>
      <c r="G72" s="248">
        <f t="shared" si="3"/>
        <v>64021117.93561255</v>
      </c>
      <c r="I72" s="233"/>
      <c r="J72" s="285"/>
      <c r="K72" s="60"/>
      <c r="L72" s="60"/>
      <c r="M72" s="60"/>
      <c r="N72" s="61"/>
    </row>
    <row r="73" spans="1:14" ht="14.25">
      <c r="A73" s="232" t="s">
        <v>138</v>
      </c>
      <c r="B73" s="231" t="s">
        <v>139</v>
      </c>
      <c r="C73" s="86">
        <v>39746622.96844108</v>
      </c>
      <c r="D73" s="96">
        <f>'Bil 1 2008-2024'!AE73</f>
        <v>39554345.96844108</v>
      </c>
      <c r="E73" s="291">
        <f t="shared" si="2"/>
        <v>-192277</v>
      </c>
      <c r="F73" s="234">
        <f>'Bil 1 2008-2024'!AG73</f>
        <v>40717092.96844108</v>
      </c>
      <c r="G73" s="248">
        <f t="shared" si="3"/>
        <v>40524815.96844108</v>
      </c>
      <c r="I73" s="233"/>
      <c r="J73" s="285"/>
      <c r="K73" s="60"/>
      <c r="L73" s="60"/>
      <c r="M73" s="60"/>
      <c r="N73" s="61"/>
    </row>
    <row r="74" spans="1:14" ht="14.25">
      <c r="A74" s="232" t="s">
        <v>140</v>
      </c>
      <c r="B74" s="231" t="s">
        <v>141</v>
      </c>
      <c r="C74" s="86">
        <v>40125753.33690031</v>
      </c>
      <c r="D74" s="96">
        <f>'Bil 1 2008-2024'!AE74</f>
        <v>39834912.33690031</v>
      </c>
      <c r="E74" s="291">
        <f t="shared" si="2"/>
        <v>-290841</v>
      </c>
      <c r="F74" s="234">
        <f>'Bil 1 2008-2024'!AG74</f>
        <v>42081692.33690031</v>
      </c>
      <c r="G74" s="248">
        <f t="shared" si="3"/>
        <v>41790851.33690031</v>
      </c>
      <c r="I74" s="233"/>
      <c r="J74" s="285"/>
      <c r="K74" s="60"/>
      <c r="L74" s="60"/>
      <c r="M74" s="60"/>
      <c r="N74" s="61"/>
    </row>
    <row r="75" spans="1:14" ht="14.25">
      <c r="A75" s="232" t="s">
        <v>142</v>
      </c>
      <c r="B75" s="231" t="s">
        <v>143</v>
      </c>
      <c r="C75" s="86">
        <v>20059491.135939047</v>
      </c>
      <c r="D75" s="96">
        <f>'Bil 1 2008-2024'!AE75</f>
        <v>19977983.135939047</v>
      </c>
      <c r="E75" s="291">
        <f t="shared" si="2"/>
        <v>-81508</v>
      </c>
      <c r="F75" s="234">
        <f>'Bil 1 2008-2024'!AG75</f>
        <v>20227129.135939047</v>
      </c>
      <c r="G75" s="248">
        <f t="shared" si="3"/>
        <v>20145621.135939047</v>
      </c>
      <c r="I75" s="233"/>
      <c r="J75" s="285"/>
      <c r="K75" s="60"/>
      <c r="L75" s="60"/>
      <c r="M75" s="60"/>
      <c r="N75" s="61"/>
    </row>
    <row r="76" spans="1:14" ht="14.25">
      <c r="A76" s="232" t="s">
        <v>144</v>
      </c>
      <c r="B76" s="231" t="s">
        <v>145</v>
      </c>
      <c r="C76" s="86">
        <v>17897313.560533226</v>
      </c>
      <c r="D76" s="96">
        <f>'Bil 1 2008-2024'!AE76</f>
        <v>17773246.560533226</v>
      </c>
      <c r="E76" s="291">
        <f t="shared" si="2"/>
        <v>-124067</v>
      </c>
      <c r="F76" s="234">
        <f>'Bil 1 2008-2024'!AG76</f>
        <v>18125200.560533226</v>
      </c>
      <c r="G76" s="248">
        <f t="shared" si="3"/>
        <v>18001133.560533226</v>
      </c>
      <c r="I76" s="233"/>
      <c r="J76" s="285"/>
      <c r="K76" s="60"/>
      <c r="L76" s="60"/>
      <c r="M76" s="60"/>
      <c r="N76" s="61"/>
    </row>
    <row r="77" spans="1:14" ht="14.25">
      <c r="A77" s="232" t="s">
        <v>146</v>
      </c>
      <c r="B77" s="231" t="s">
        <v>147</v>
      </c>
      <c r="C77" s="86">
        <v>27746353.35476556</v>
      </c>
      <c r="D77" s="96">
        <f>'Bil 1 2008-2024'!AE77</f>
        <v>27595818.35476556</v>
      </c>
      <c r="E77" s="291">
        <f t="shared" si="2"/>
        <v>-150535</v>
      </c>
      <c r="F77" s="234">
        <f>'Bil 1 2008-2024'!AG77</f>
        <v>28002458.35476556</v>
      </c>
      <c r="G77" s="248">
        <f t="shared" si="3"/>
        <v>27851923.35476556</v>
      </c>
      <c r="I77" s="233"/>
      <c r="J77" s="285"/>
      <c r="K77" s="60"/>
      <c r="L77" s="60"/>
      <c r="M77" s="60"/>
      <c r="N77" s="61"/>
    </row>
    <row r="78" spans="1:14" ht="14.25">
      <c r="A78" s="232" t="s">
        <v>148</v>
      </c>
      <c r="B78" s="231" t="s">
        <v>149</v>
      </c>
      <c r="C78" s="86">
        <v>46078920.84819078</v>
      </c>
      <c r="D78" s="96">
        <f>'Bil 1 2008-2024'!AE78</f>
        <v>45656751.84819078</v>
      </c>
      <c r="E78" s="291">
        <f t="shared" si="2"/>
        <v>-422169</v>
      </c>
      <c r="F78" s="234">
        <f>'Bil 1 2008-2024'!AG78</f>
        <v>46877976.84819078</v>
      </c>
      <c r="G78" s="248">
        <f t="shared" si="3"/>
        <v>46455807.84819078</v>
      </c>
      <c r="I78" s="233"/>
      <c r="J78" s="285"/>
      <c r="K78" s="60"/>
      <c r="L78" s="60"/>
      <c r="M78" s="60"/>
      <c r="N78" s="61"/>
    </row>
    <row r="79" spans="1:14" ht="14.25">
      <c r="A79" s="232" t="s">
        <v>150</v>
      </c>
      <c r="B79" s="231" t="s">
        <v>151</v>
      </c>
      <c r="C79" s="86">
        <v>39308144.72866598</v>
      </c>
      <c r="D79" s="96">
        <f>'Bil 1 2008-2024'!AE79</f>
        <v>39211120.72866598</v>
      </c>
      <c r="E79" s="291">
        <f t="shared" si="2"/>
        <v>-97024</v>
      </c>
      <c r="F79" s="234">
        <f>'Bil 1 2008-2024'!AG79</f>
        <v>40484364.72866598</v>
      </c>
      <c r="G79" s="248">
        <f t="shared" si="3"/>
        <v>40387340.72866598</v>
      </c>
      <c r="I79" s="233"/>
      <c r="J79" s="285"/>
      <c r="K79" s="60"/>
      <c r="L79" s="60"/>
      <c r="M79" s="60"/>
      <c r="N79" s="61"/>
    </row>
    <row r="80" spans="1:14" ht="14.25">
      <c r="A80" s="232" t="s">
        <v>152</v>
      </c>
      <c r="B80" s="231" t="s">
        <v>153</v>
      </c>
      <c r="C80" s="86">
        <v>20211672.67117075</v>
      </c>
      <c r="D80" s="96">
        <f>'Bil 1 2008-2024'!AE80</f>
        <v>20097999.67117075</v>
      </c>
      <c r="E80" s="291">
        <f t="shared" si="2"/>
        <v>-113673</v>
      </c>
      <c r="F80" s="234">
        <f>'Bil 1 2008-2024'!AG80</f>
        <v>20456426.67117075</v>
      </c>
      <c r="G80" s="248">
        <f t="shared" si="3"/>
        <v>20342753.67117075</v>
      </c>
      <c r="I80" s="233"/>
      <c r="J80" s="285"/>
      <c r="K80" s="60"/>
      <c r="L80" s="60"/>
      <c r="M80" s="60"/>
      <c r="N80" s="61"/>
    </row>
    <row r="81" spans="1:14" ht="14.25">
      <c r="A81" s="232" t="s">
        <v>154</v>
      </c>
      <c r="B81" s="231" t="s">
        <v>155</v>
      </c>
      <c r="C81" s="86">
        <v>178141443.80293813</v>
      </c>
      <c r="D81" s="96">
        <f>'Bil 1 2008-2024'!AE81</f>
        <v>177232276.80293813</v>
      </c>
      <c r="E81" s="291">
        <f t="shared" si="2"/>
        <v>-909167</v>
      </c>
      <c r="F81" s="234">
        <f>'Bil 1 2008-2024'!AG81</f>
        <v>184663784.80293813</v>
      </c>
      <c r="G81" s="248">
        <f t="shared" si="3"/>
        <v>183754617.80293813</v>
      </c>
      <c r="I81" s="233"/>
      <c r="J81" s="285"/>
      <c r="K81" s="60"/>
      <c r="L81" s="60"/>
      <c r="M81" s="60"/>
      <c r="N81" s="61"/>
    </row>
    <row r="82" spans="1:14" ht="14.25">
      <c r="A82" s="232" t="s">
        <v>156</v>
      </c>
      <c r="B82" s="231" t="s">
        <v>157</v>
      </c>
      <c r="C82" s="86">
        <v>62320449.95864692</v>
      </c>
      <c r="D82" s="96">
        <f>'Bil 1 2008-2024'!AE82</f>
        <v>62035902.95864692</v>
      </c>
      <c r="E82" s="291">
        <f t="shared" si="2"/>
        <v>-284547</v>
      </c>
      <c r="F82" s="234">
        <f>'Bil 1 2008-2024'!AG82</f>
        <v>64209006.95864692</v>
      </c>
      <c r="G82" s="248">
        <f t="shared" si="3"/>
        <v>63924459.95864692</v>
      </c>
      <c r="I82" s="233"/>
      <c r="J82" s="285"/>
      <c r="K82" s="60"/>
      <c r="L82" s="60"/>
      <c r="M82" s="60"/>
      <c r="N82" s="61"/>
    </row>
    <row r="83" spans="1:14" ht="14.25">
      <c r="A83" s="232" t="s">
        <v>158</v>
      </c>
      <c r="B83" s="231" t="s">
        <v>159</v>
      </c>
      <c r="C83" s="86">
        <v>11611277.085880104</v>
      </c>
      <c r="D83" s="96">
        <f>'Bil 1 2008-2024'!AE83</f>
        <v>11609002.085880104</v>
      </c>
      <c r="E83" s="291">
        <f t="shared" si="2"/>
        <v>-2275</v>
      </c>
      <c r="F83" s="234">
        <f>'Bil 1 2008-2024'!AG83</f>
        <v>11642522.085880104</v>
      </c>
      <c r="G83" s="248">
        <f t="shared" si="3"/>
        <v>11640247.085880104</v>
      </c>
      <c r="I83" s="233"/>
      <c r="J83" s="285"/>
      <c r="K83" s="60"/>
      <c r="L83" s="60"/>
      <c r="M83" s="60"/>
      <c r="N83" s="61"/>
    </row>
    <row r="84" spans="1:14" ht="14.25">
      <c r="A84" s="232" t="s">
        <v>160</v>
      </c>
      <c r="B84" s="231" t="s">
        <v>161</v>
      </c>
      <c r="C84" s="86">
        <v>18037333.4049152</v>
      </c>
      <c r="D84" s="96">
        <f>'Bil 1 2008-2024'!AE84</f>
        <v>17928317.4049152</v>
      </c>
      <c r="E84" s="291">
        <f t="shared" si="2"/>
        <v>-109016</v>
      </c>
      <c r="F84" s="234">
        <f>'Bil 1 2008-2024'!AG84</f>
        <v>18212217.4049152</v>
      </c>
      <c r="G84" s="248">
        <f t="shared" si="3"/>
        <v>18103201.4049152</v>
      </c>
      <c r="I84" s="233"/>
      <c r="J84" s="285"/>
      <c r="K84" s="60"/>
      <c r="L84" s="60"/>
      <c r="M84" s="60"/>
      <c r="N84" s="61"/>
    </row>
    <row r="85" spans="1:14" ht="14.25">
      <c r="A85" s="232" t="s">
        <v>162</v>
      </c>
      <c r="B85" s="231" t="s">
        <v>163</v>
      </c>
      <c r="C85" s="86">
        <v>51250561.70363651</v>
      </c>
      <c r="D85" s="96">
        <f>'Bil 1 2008-2024'!AE85</f>
        <v>50902480.70363651</v>
      </c>
      <c r="E85" s="291">
        <f t="shared" si="2"/>
        <v>-348081</v>
      </c>
      <c r="F85" s="234">
        <f>'Bil 1 2008-2024'!AG85</f>
        <v>53161610.20363651</v>
      </c>
      <c r="G85" s="248">
        <f t="shared" si="3"/>
        <v>52813529.20363651</v>
      </c>
      <c r="I85" s="233"/>
      <c r="J85" s="285"/>
      <c r="K85" s="60"/>
      <c r="L85" s="60"/>
      <c r="M85" s="60"/>
      <c r="N85" s="61"/>
    </row>
    <row r="86" spans="1:14" ht="14.25">
      <c r="A86" s="232" t="s">
        <v>164</v>
      </c>
      <c r="B86" s="231" t="s">
        <v>165</v>
      </c>
      <c r="C86" s="86">
        <v>28113388.63761674</v>
      </c>
      <c r="D86" s="96">
        <f>'Bil 1 2008-2024'!AE86</f>
        <v>28036669.63761674</v>
      </c>
      <c r="E86" s="291">
        <f t="shared" si="2"/>
        <v>-76719</v>
      </c>
      <c r="F86" s="234">
        <f>'Bil 1 2008-2024'!AG86</f>
        <v>28216596.63761674</v>
      </c>
      <c r="G86" s="248">
        <f t="shared" si="3"/>
        <v>28139877.63761674</v>
      </c>
      <c r="I86" s="233"/>
      <c r="J86" s="285"/>
      <c r="K86" s="60"/>
      <c r="L86" s="60"/>
      <c r="M86" s="60"/>
      <c r="N86" s="61"/>
    </row>
    <row r="87" spans="1:14" ht="14.25">
      <c r="A87" s="232" t="s">
        <v>166</v>
      </c>
      <c r="B87" s="231" t="s">
        <v>167</v>
      </c>
      <c r="C87" s="86">
        <v>32923004.456062373</v>
      </c>
      <c r="D87" s="96">
        <f>'Bil 1 2008-2024'!AE87</f>
        <v>32643960.456062373</v>
      </c>
      <c r="E87" s="291">
        <f t="shared" si="2"/>
        <v>-279044</v>
      </c>
      <c r="F87" s="234">
        <f>'Bil 1 2008-2024'!AG87</f>
        <v>33539465.456062373</v>
      </c>
      <c r="G87" s="248">
        <f t="shared" si="3"/>
        <v>33260421.456062373</v>
      </c>
      <c r="I87" s="233"/>
      <c r="J87" s="285"/>
      <c r="K87" s="60"/>
      <c r="L87" s="60"/>
      <c r="M87" s="60"/>
      <c r="N87" s="61"/>
    </row>
    <row r="88" spans="1:14" ht="14.25">
      <c r="A88" s="232" t="s">
        <v>168</v>
      </c>
      <c r="B88" s="231" t="s">
        <v>169</v>
      </c>
      <c r="C88" s="86">
        <v>18887220.79151173</v>
      </c>
      <c r="D88" s="96">
        <f>'Bil 1 2008-2024'!AE88</f>
        <v>18856318.79151173</v>
      </c>
      <c r="E88" s="291">
        <f t="shared" si="2"/>
        <v>-30902</v>
      </c>
      <c r="F88" s="234">
        <f>'Bil 1 2008-2024'!AG88</f>
        <v>19078072.79151173</v>
      </c>
      <c r="G88" s="248">
        <f t="shared" si="3"/>
        <v>19047170.79151173</v>
      </c>
      <c r="I88" s="233"/>
      <c r="J88" s="285"/>
      <c r="K88" s="60"/>
      <c r="L88" s="60"/>
      <c r="M88" s="60"/>
      <c r="N88" s="61"/>
    </row>
    <row r="89" spans="1:14" ht="14.25">
      <c r="A89" s="232" t="s">
        <v>170</v>
      </c>
      <c r="B89" s="231" t="s">
        <v>171</v>
      </c>
      <c r="C89" s="86">
        <v>135563230.12650758</v>
      </c>
      <c r="D89" s="96">
        <f>'Bil 1 2008-2024'!AE89</f>
        <v>135187523.12650758</v>
      </c>
      <c r="E89" s="291">
        <f t="shared" si="2"/>
        <v>-375707</v>
      </c>
      <c r="F89" s="234">
        <f>'Bil 1 2008-2024'!AG89</f>
        <v>140588873.12650758</v>
      </c>
      <c r="G89" s="248">
        <f t="shared" si="3"/>
        <v>140213166.12650758</v>
      </c>
      <c r="I89" s="233"/>
      <c r="J89" s="285"/>
      <c r="K89" s="60"/>
      <c r="L89" s="60"/>
      <c r="M89" s="60"/>
      <c r="N89" s="61"/>
    </row>
    <row r="90" spans="1:14" ht="14.25">
      <c r="A90" s="232" t="s">
        <v>172</v>
      </c>
      <c r="B90" s="231" t="s">
        <v>173</v>
      </c>
      <c r="C90" s="86">
        <v>44179249.31985125</v>
      </c>
      <c r="D90" s="96">
        <f>'Bil 1 2008-2024'!AE90</f>
        <v>43798068.31985125</v>
      </c>
      <c r="E90" s="291">
        <f t="shared" si="2"/>
        <v>-381181</v>
      </c>
      <c r="F90" s="234">
        <f>'Bil 1 2008-2024'!AG90</f>
        <v>45068063.31985125</v>
      </c>
      <c r="G90" s="248">
        <f t="shared" si="3"/>
        <v>44686882.31985125</v>
      </c>
      <c r="I90" s="233"/>
      <c r="J90" s="285"/>
      <c r="K90" s="60"/>
      <c r="L90" s="60"/>
      <c r="M90" s="60"/>
      <c r="N90" s="61"/>
    </row>
    <row r="91" spans="1:14" ht="14.25">
      <c r="A91" s="232" t="s">
        <v>174</v>
      </c>
      <c r="B91" s="231" t="s">
        <v>175</v>
      </c>
      <c r="C91" s="86">
        <v>60986829.251655</v>
      </c>
      <c r="D91" s="96">
        <f>'Bil 1 2008-2024'!AE91</f>
        <v>60667765.251655</v>
      </c>
      <c r="E91" s="291">
        <f t="shared" si="2"/>
        <v>-319064</v>
      </c>
      <c r="F91" s="234">
        <f>'Bil 1 2008-2024'!AG91</f>
        <v>63335278.251655</v>
      </c>
      <c r="G91" s="248">
        <f t="shared" si="3"/>
        <v>63016214.251655</v>
      </c>
      <c r="I91" s="233"/>
      <c r="J91" s="285"/>
      <c r="K91" s="60"/>
      <c r="L91" s="60"/>
      <c r="M91" s="60"/>
      <c r="N91" s="61"/>
    </row>
    <row r="92" spans="1:14" ht="14.25">
      <c r="A92" s="232" t="s">
        <v>176</v>
      </c>
      <c r="B92" s="231" t="s">
        <v>177</v>
      </c>
      <c r="C92" s="86">
        <v>94135528.9473111</v>
      </c>
      <c r="D92" s="96">
        <f>'Bil 1 2008-2024'!AE92</f>
        <v>93369650.9473111</v>
      </c>
      <c r="E92" s="291">
        <f t="shared" si="2"/>
        <v>-765878</v>
      </c>
      <c r="F92" s="234">
        <f>'Bil 1 2008-2024'!AG92</f>
        <v>96589655.9473111</v>
      </c>
      <c r="G92" s="248">
        <f t="shared" si="3"/>
        <v>95823777.9473111</v>
      </c>
      <c r="I92" s="233"/>
      <c r="J92" s="285"/>
      <c r="K92" s="60"/>
      <c r="L92" s="60"/>
      <c r="M92" s="60"/>
      <c r="N92" s="61"/>
    </row>
    <row r="93" spans="1:14" ht="14.25">
      <c r="A93" s="232" t="s">
        <v>178</v>
      </c>
      <c r="B93" s="231" t="s">
        <v>179</v>
      </c>
      <c r="C93" s="86">
        <v>34567747.02221817</v>
      </c>
      <c r="D93" s="96">
        <f>'Bil 1 2008-2024'!AE93</f>
        <v>34362409.02221817</v>
      </c>
      <c r="E93" s="291">
        <f t="shared" si="2"/>
        <v>-205338</v>
      </c>
      <c r="F93" s="234">
        <f>'Bil 1 2008-2024'!AG93</f>
        <v>35354704.02221817</v>
      </c>
      <c r="G93" s="248">
        <f t="shared" si="3"/>
        <v>35149366.02221817</v>
      </c>
      <c r="I93" s="233"/>
      <c r="J93" s="285"/>
      <c r="K93" s="60"/>
      <c r="L93" s="60"/>
      <c r="M93" s="60"/>
      <c r="N93" s="61"/>
    </row>
    <row r="94" spans="1:14" ht="14.25">
      <c r="A94" s="232" t="s">
        <v>180</v>
      </c>
      <c r="B94" s="231" t="s">
        <v>181</v>
      </c>
      <c r="C94" s="86">
        <v>61306623.54402828</v>
      </c>
      <c r="D94" s="96">
        <f>'Bil 1 2008-2024'!AE94</f>
        <v>60605173.54402828</v>
      </c>
      <c r="E94" s="291">
        <f t="shared" si="2"/>
        <v>-701450</v>
      </c>
      <c r="F94" s="234">
        <f>'Bil 1 2008-2024'!AG94</f>
        <v>63617144.04402828</v>
      </c>
      <c r="G94" s="248">
        <f t="shared" si="3"/>
        <v>62915694.04402828</v>
      </c>
      <c r="I94" s="233"/>
      <c r="J94" s="285"/>
      <c r="K94" s="60"/>
      <c r="L94" s="60"/>
      <c r="M94" s="60"/>
      <c r="N94" s="61"/>
    </row>
    <row r="95" spans="1:14" ht="14.25">
      <c r="A95" s="232" t="s">
        <v>182</v>
      </c>
      <c r="B95" s="231" t="s">
        <v>183</v>
      </c>
      <c r="C95" s="86">
        <v>177650230.97905135</v>
      </c>
      <c r="D95" s="96">
        <f>'Bil 1 2008-2024'!AE95</f>
        <v>175528997.97905135</v>
      </c>
      <c r="E95" s="291">
        <f t="shared" si="2"/>
        <v>-2121233</v>
      </c>
      <c r="F95" s="234">
        <f>'Bil 1 2008-2024'!AG95</f>
        <v>184427955.97905135</v>
      </c>
      <c r="G95" s="248">
        <f t="shared" si="3"/>
        <v>182306722.97905135</v>
      </c>
      <c r="I95" s="233"/>
      <c r="J95" s="285"/>
      <c r="K95" s="60"/>
      <c r="L95" s="60"/>
      <c r="M95" s="60"/>
      <c r="N95" s="61"/>
    </row>
    <row r="96" spans="1:14" ht="14.25">
      <c r="A96" s="232" t="s">
        <v>184</v>
      </c>
      <c r="B96" s="231" t="s">
        <v>185</v>
      </c>
      <c r="C96" s="86">
        <v>24943231.80048969</v>
      </c>
      <c r="D96" s="96">
        <f>'Bil 1 2008-2024'!AE96</f>
        <v>24835187.80048969</v>
      </c>
      <c r="E96" s="291">
        <f t="shared" si="2"/>
        <v>-108044</v>
      </c>
      <c r="F96" s="234">
        <f>'Bil 1 2008-2024'!AG96</f>
        <v>25359477.80048969</v>
      </c>
      <c r="G96" s="248">
        <f t="shared" si="3"/>
        <v>25251433.80048969</v>
      </c>
      <c r="I96" s="233"/>
      <c r="J96" s="285"/>
      <c r="K96" s="60"/>
      <c r="L96" s="60"/>
      <c r="M96" s="60"/>
      <c r="N96" s="61"/>
    </row>
    <row r="97" spans="1:14" ht="14.25">
      <c r="A97" s="232" t="s">
        <v>186</v>
      </c>
      <c r="B97" s="231" t="s">
        <v>187</v>
      </c>
      <c r="C97" s="86">
        <v>146118133.70971245</v>
      </c>
      <c r="D97" s="96">
        <f>'Bil 1 2008-2024'!AE97</f>
        <v>145065630.70971245</v>
      </c>
      <c r="E97" s="291">
        <f t="shared" si="2"/>
        <v>-1052503</v>
      </c>
      <c r="F97" s="234">
        <f>'Bil 1 2008-2024'!AG97</f>
        <v>151426114.70971245</v>
      </c>
      <c r="G97" s="248">
        <f t="shared" si="3"/>
        <v>150373611.70971245</v>
      </c>
      <c r="I97" s="233"/>
      <c r="J97" s="285"/>
      <c r="K97" s="60"/>
      <c r="L97" s="60"/>
      <c r="M97" s="60"/>
      <c r="N97" s="61"/>
    </row>
    <row r="98" spans="1:14" ht="14.25">
      <c r="A98" s="232" t="s">
        <v>188</v>
      </c>
      <c r="B98" s="231" t="s">
        <v>189</v>
      </c>
      <c r="C98" s="86">
        <v>68890590.25909129</v>
      </c>
      <c r="D98" s="96">
        <f>'Bil 1 2008-2024'!AE98</f>
        <v>68204141.25909129</v>
      </c>
      <c r="E98" s="291">
        <f t="shared" si="2"/>
        <v>-686449</v>
      </c>
      <c r="F98" s="234">
        <f>'Bil 1 2008-2024'!AG98</f>
        <v>70163577.25909129</v>
      </c>
      <c r="G98" s="248">
        <f t="shared" si="3"/>
        <v>69477128.25909129</v>
      </c>
      <c r="I98" s="233"/>
      <c r="J98" s="285"/>
      <c r="K98" s="60"/>
      <c r="L98" s="60"/>
      <c r="M98" s="60"/>
      <c r="N98" s="61"/>
    </row>
    <row r="99" spans="1:14" ht="14.25">
      <c r="A99" s="232" t="s">
        <v>190</v>
      </c>
      <c r="B99" s="231" t="s">
        <v>191</v>
      </c>
      <c r="C99" s="86">
        <v>73161825.07672074</v>
      </c>
      <c r="D99" s="96">
        <f>'Bil 1 2008-2024'!AE99</f>
        <v>72579067.07672074</v>
      </c>
      <c r="E99" s="291">
        <f t="shared" si="2"/>
        <v>-582758</v>
      </c>
      <c r="F99" s="234">
        <f>'Bil 1 2008-2024'!AG99</f>
        <v>75240528.07672074</v>
      </c>
      <c r="G99" s="248">
        <f t="shared" si="3"/>
        <v>74657770.07672074</v>
      </c>
      <c r="I99" s="233"/>
      <c r="J99" s="285"/>
      <c r="K99" s="60"/>
      <c r="L99" s="60"/>
      <c r="M99" s="60"/>
      <c r="N99" s="61"/>
    </row>
    <row r="100" spans="1:14" ht="14.25">
      <c r="A100" s="232" t="s">
        <v>192</v>
      </c>
      <c r="B100" s="231" t="s">
        <v>193</v>
      </c>
      <c r="C100" s="86">
        <v>51024525.55064838</v>
      </c>
      <c r="D100" s="96">
        <f>'Bil 1 2008-2024'!AE100</f>
        <v>50483237.55064838</v>
      </c>
      <c r="E100" s="291">
        <f t="shared" si="2"/>
        <v>-541288</v>
      </c>
      <c r="F100" s="234">
        <f>'Bil 1 2008-2024'!AG100</f>
        <v>52300897.55064838</v>
      </c>
      <c r="G100" s="248">
        <f t="shared" si="3"/>
        <v>51759609.55064838</v>
      </c>
      <c r="I100" s="233"/>
      <c r="J100" s="285"/>
      <c r="K100" s="60"/>
      <c r="L100" s="60"/>
      <c r="M100" s="60"/>
      <c r="N100" s="61"/>
    </row>
    <row r="101" spans="1:14" ht="14.25">
      <c r="A101" s="232" t="s">
        <v>194</v>
      </c>
      <c r="B101" s="231" t="s">
        <v>195</v>
      </c>
      <c r="C101" s="86">
        <v>34623797.94676701</v>
      </c>
      <c r="D101" s="96">
        <f>'Bil 1 2008-2024'!AE101</f>
        <v>34311557.94676701</v>
      </c>
      <c r="E101" s="291">
        <f t="shared" si="2"/>
        <v>-312240</v>
      </c>
      <c r="F101" s="234">
        <f>'Bil 1 2008-2024'!AG101</f>
        <v>35402366.94676701</v>
      </c>
      <c r="G101" s="248">
        <f t="shared" si="3"/>
        <v>35090126.94676701</v>
      </c>
      <c r="I101" s="233"/>
      <c r="J101" s="285"/>
      <c r="K101" s="60"/>
      <c r="L101" s="60"/>
      <c r="M101" s="60"/>
      <c r="N101" s="61"/>
    </row>
    <row r="102" spans="1:14" ht="14.25">
      <c r="A102" s="232" t="s">
        <v>196</v>
      </c>
      <c r="B102" s="231" t="s">
        <v>197</v>
      </c>
      <c r="C102" s="86">
        <v>47573418.144282185</v>
      </c>
      <c r="D102" s="96">
        <f>'Bil 1 2008-2024'!AE102</f>
        <v>47592328.144282185</v>
      </c>
      <c r="E102" s="291">
        <f t="shared" si="2"/>
        <v>18910</v>
      </c>
      <c r="F102" s="234">
        <f>'Bil 1 2008-2024'!AG102</f>
        <v>50282897.144282185</v>
      </c>
      <c r="G102" s="248">
        <f t="shared" si="3"/>
        <v>50301807.144282185</v>
      </c>
      <c r="I102" s="233"/>
      <c r="J102" s="285"/>
      <c r="K102" s="60"/>
      <c r="L102" s="60"/>
      <c r="M102" s="60"/>
      <c r="N102" s="61"/>
    </row>
    <row r="103" spans="1:14" ht="14.25">
      <c r="A103" s="232" t="s">
        <v>198</v>
      </c>
      <c r="B103" s="231" t="s">
        <v>199</v>
      </c>
      <c r="C103" s="86">
        <v>30910223.864695724</v>
      </c>
      <c r="D103" s="96">
        <f>'Bil 1 2008-2024'!AE103</f>
        <v>30925447.864695724</v>
      </c>
      <c r="E103" s="291">
        <f t="shared" si="2"/>
        <v>15224</v>
      </c>
      <c r="F103" s="234">
        <f>'Bil 1 2008-2024'!AG103</f>
        <v>32431915.864695724</v>
      </c>
      <c r="G103" s="248">
        <f t="shared" si="3"/>
        <v>32447139.864695724</v>
      </c>
      <c r="I103" s="233"/>
      <c r="J103" s="285"/>
      <c r="K103" s="60"/>
      <c r="L103" s="60"/>
      <c r="M103" s="60"/>
      <c r="N103" s="61"/>
    </row>
    <row r="104" spans="1:14" ht="14.25">
      <c r="A104" s="232" t="s">
        <v>200</v>
      </c>
      <c r="B104" s="231" t="s">
        <v>201</v>
      </c>
      <c r="C104" s="86">
        <v>79314423.90115167</v>
      </c>
      <c r="D104" s="96">
        <f>'Bil 1 2008-2024'!AE104</f>
        <v>79190848.90115167</v>
      </c>
      <c r="E104" s="291">
        <f t="shared" si="2"/>
        <v>-123575</v>
      </c>
      <c r="F104" s="234">
        <f>'Bil 1 2008-2024'!AG104</f>
        <v>84240544.90115167</v>
      </c>
      <c r="G104" s="248">
        <f t="shared" si="3"/>
        <v>84116969.90115167</v>
      </c>
      <c r="I104" s="233"/>
      <c r="J104" s="285"/>
      <c r="K104" s="60"/>
      <c r="L104" s="60"/>
      <c r="M104" s="60"/>
      <c r="N104" s="61"/>
    </row>
    <row r="105" spans="1:14" ht="14.25">
      <c r="A105" s="232" t="s">
        <v>202</v>
      </c>
      <c r="B105" s="231" t="s">
        <v>203</v>
      </c>
      <c r="C105" s="86">
        <v>30690369.22517455</v>
      </c>
      <c r="D105" s="96">
        <f>'Bil 1 2008-2024'!AE105</f>
        <v>30493159.22517455</v>
      </c>
      <c r="E105" s="291">
        <f t="shared" si="2"/>
        <v>-197210</v>
      </c>
      <c r="F105" s="234">
        <f>'Bil 1 2008-2024'!AG105</f>
        <v>30794763.22517455</v>
      </c>
      <c r="G105" s="248">
        <f t="shared" si="3"/>
        <v>30597553.22517455</v>
      </c>
      <c r="I105" s="233"/>
      <c r="J105" s="285"/>
      <c r="K105" s="60"/>
      <c r="L105" s="60"/>
      <c r="M105" s="60"/>
      <c r="N105" s="61"/>
    </row>
    <row r="106" spans="1:14" ht="14.25">
      <c r="A106" s="232" t="s">
        <v>204</v>
      </c>
      <c r="B106" s="231" t="s">
        <v>205</v>
      </c>
      <c r="C106" s="86">
        <v>24620594.008252457</v>
      </c>
      <c r="D106" s="96">
        <f>'Bil 1 2008-2024'!AE106</f>
        <v>24439060.008252457</v>
      </c>
      <c r="E106" s="291">
        <f t="shared" si="2"/>
        <v>-181534</v>
      </c>
      <c r="F106" s="234">
        <f>'Bil 1 2008-2024'!AG106</f>
        <v>24944316.008252457</v>
      </c>
      <c r="G106" s="248">
        <f t="shared" si="3"/>
        <v>24762782.008252457</v>
      </c>
      <c r="I106" s="233"/>
      <c r="J106" s="285"/>
      <c r="K106" s="60"/>
      <c r="L106" s="60"/>
      <c r="M106" s="60"/>
      <c r="N106" s="61"/>
    </row>
    <row r="107" spans="1:14" ht="14.25">
      <c r="A107" s="232" t="s">
        <v>206</v>
      </c>
      <c r="B107" s="231" t="s">
        <v>207</v>
      </c>
      <c r="C107" s="86">
        <v>36119842.25210844</v>
      </c>
      <c r="D107" s="96">
        <f>'Bil 1 2008-2024'!AE107</f>
        <v>35795448.25210844</v>
      </c>
      <c r="E107" s="291">
        <f t="shared" si="2"/>
        <v>-324394</v>
      </c>
      <c r="F107" s="234">
        <f>'Bil 1 2008-2024'!AG107</f>
        <v>36818163.25210844</v>
      </c>
      <c r="G107" s="248">
        <f t="shared" si="3"/>
        <v>36493769.25210844</v>
      </c>
      <c r="I107" s="233"/>
      <c r="J107" s="285"/>
      <c r="K107" s="60"/>
      <c r="L107" s="60"/>
      <c r="M107" s="60"/>
      <c r="N107" s="61"/>
    </row>
    <row r="108" spans="1:14" ht="14.25">
      <c r="A108" s="232" t="s">
        <v>208</v>
      </c>
      <c r="B108" s="231" t="s">
        <v>209</v>
      </c>
      <c r="C108" s="86">
        <v>69044856.48753056</v>
      </c>
      <c r="D108" s="96">
        <f>'Bil 1 2008-2024'!AE108</f>
        <v>69003314.48753056</v>
      </c>
      <c r="E108" s="291">
        <f t="shared" si="2"/>
        <v>-41542</v>
      </c>
      <c r="F108" s="234">
        <f>'Bil 1 2008-2024'!AG108</f>
        <v>72525624.48753056</v>
      </c>
      <c r="G108" s="248">
        <f t="shared" si="3"/>
        <v>72484082.48753056</v>
      </c>
      <c r="I108" s="233"/>
      <c r="J108" s="285"/>
      <c r="K108" s="60"/>
      <c r="L108" s="60"/>
      <c r="M108" s="60"/>
      <c r="N108" s="61"/>
    </row>
    <row r="109" spans="1:14" ht="14.25">
      <c r="A109" s="232" t="s">
        <v>210</v>
      </c>
      <c r="B109" s="231" t="s">
        <v>211</v>
      </c>
      <c r="C109" s="86">
        <v>47320609.29980953</v>
      </c>
      <c r="D109" s="96">
        <f>'Bil 1 2008-2024'!AE109</f>
        <v>47255354.29980953</v>
      </c>
      <c r="E109" s="291">
        <f t="shared" si="2"/>
        <v>-65255</v>
      </c>
      <c r="F109" s="234">
        <f>'Bil 1 2008-2024'!AG109</f>
        <v>50037455.29980953</v>
      </c>
      <c r="G109" s="248">
        <f t="shared" si="3"/>
        <v>49972200.29980953</v>
      </c>
      <c r="I109" s="233"/>
      <c r="J109" s="285"/>
      <c r="K109" s="60"/>
      <c r="L109" s="60"/>
      <c r="M109" s="60"/>
      <c r="N109" s="61"/>
    </row>
    <row r="110" spans="1:14" ht="14.25">
      <c r="A110" s="232" t="s">
        <v>212</v>
      </c>
      <c r="B110" s="231" t="s">
        <v>213</v>
      </c>
      <c r="C110" s="86">
        <v>44864332.807109796</v>
      </c>
      <c r="D110" s="96">
        <f>'Bil 1 2008-2024'!AE110</f>
        <v>44839030.807109796</v>
      </c>
      <c r="E110" s="291">
        <f t="shared" si="2"/>
        <v>-25302</v>
      </c>
      <c r="F110" s="234">
        <f>'Bil 1 2008-2024'!AG110</f>
        <v>47082827.807109796</v>
      </c>
      <c r="G110" s="248">
        <f t="shared" si="3"/>
        <v>47057525.807109796</v>
      </c>
      <c r="I110" s="233"/>
      <c r="J110" s="285"/>
      <c r="K110" s="60"/>
      <c r="L110" s="60"/>
      <c r="M110" s="60"/>
      <c r="N110" s="61"/>
    </row>
    <row r="111" spans="1:14" ht="14.25">
      <c r="A111" s="232" t="s">
        <v>214</v>
      </c>
      <c r="B111" s="231" t="s">
        <v>215</v>
      </c>
      <c r="C111" s="86">
        <v>37969107.60877843</v>
      </c>
      <c r="D111" s="96">
        <f>'Bil 1 2008-2024'!AE111</f>
        <v>37824599.60877843</v>
      </c>
      <c r="E111" s="291">
        <f t="shared" si="2"/>
        <v>-144508</v>
      </c>
      <c r="F111" s="234">
        <f>'Bil 1 2008-2024'!AG111</f>
        <v>39536880.60877843</v>
      </c>
      <c r="G111" s="248">
        <f t="shared" si="3"/>
        <v>39392372.60877843</v>
      </c>
      <c r="I111" s="233"/>
      <c r="J111" s="285"/>
      <c r="K111" s="60"/>
      <c r="L111" s="60"/>
      <c r="M111" s="60"/>
      <c r="N111" s="61"/>
    </row>
    <row r="112" spans="1:14" ht="14.25">
      <c r="A112" s="232" t="s">
        <v>216</v>
      </c>
      <c r="B112" s="231" t="s">
        <v>217</v>
      </c>
      <c r="C112" s="86">
        <v>50784392.01840934</v>
      </c>
      <c r="D112" s="96">
        <f>'Bil 1 2008-2024'!AE112</f>
        <v>50312485.01840934</v>
      </c>
      <c r="E112" s="291">
        <f t="shared" si="2"/>
        <v>-471907</v>
      </c>
      <c r="F112" s="234">
        <f>'Bil 1 2008-2024'!AG112</f>
        <v>51783626.01840934</v>
      </c>
      <c r="G112" s="248">
        <f t="shared" si="3"/>
        <v>51311719.01840934</v>
      </c>
      <c r="I112" s="233"/>
      <c r="J112" s="285"/>
      <c r="K112" s="60"/>
      <c r="L112" s="60"/>
      <c r="M112" s="60"/>
      <c r="N112" s="61"/>
    </row>
    <row r="113" spans="1:14" ht="14.25">
      <c r="A113" s="232" t="s">
        <v>218</v>
      </c>
      <c r="B113" s="231" t="s">
        <v>219</v>
      </c>
      <c r="C113" s="86">
        <v>39647975.73156795</v>
      </c>
      <c r="D113" s="96">
        <f>'Bil 1 2008-2024'!AE113</f>
        <v>39352607.73156795</v>
      </c>
      <c r="E113" s="291">
        <f t="shared" si="2"/>
        <v>-295368</v>
      </c>
      <c r="F113" s="234">
        <f>'Bil 1 2008-2024'!AG113</f>
        <v>40582610.73156795</v>
      </c>
      <c r="G113" s="248">
        <f t="shared" si="3"/>
        <v>40287242.73156795</v>
      </c>
      <c r="I113" s="233"/>
      <c r="J113" s="285"/>
      <c r="K113" s="60"/>
      <c r="L113" s="60"/>
      <c r="M113" s="60"/>
      <c r="N113" s="61"/>
    </row>
    <row r="114" spans="1:14" ht="14.25">
      <c r="A114" s="232" t="s">
        <v>220</v>
      </c>
      <c r="B114" s="231" t="s">
        <v>221</v>
      </c>
      <c r="C114" s="86">
        <v>41328756.53686404</v>
      </c>
      <c r="D114" s="96">
        <f>'Bil 1 2008-2024'!AE114</f>
        <v>41066390.53686404</v>
      </c>
      <c r="E114" s="291">
        <f t="shared" si="2"/>
        <v>-262366</v>
      </c>
      <c r="F114" s="234">
        <f>'Bil 1 2008-2024'!AG114</f>
        <v>42658572.53686404</v>
      </c>
      <c r="G114" s="248">
        <f t="shared" si="3"/>
        <v>42396206.53686404</v>
      </c>
      <c r="I114" s="233"/>
      <c r="J114" s="285"/>
      <c r="K114" s="60"/>
      <c r="L114" s="60"/>
      <c r="M114" s="60"/>
      <c r="N114" s="61"/>
    </row>
    <row r="115" spans="1:14" ht="14.25">
      <c r="A115" s="232" t="s">
        <v>222</v>
      </c>
      <c r="B115" s="231" t="s">
        <v>223</v>
      </c>
      <c r="C115" s="86">
        <v>36964973.985399455</v>
      </c>
      <c r="D115" s="96">
        <f>'Bil 1 2008-2024'!AE115</f>
        <v>36605331.985399455</v>
      </c>
      <c r="E115" s="291">
        <f t="shared" si="2"/>
        <v>-359642</v>
      </c>
      <c r="F115" s="234">
        <f>'Bil 1 2008-2024'!AG115</f>
        <v>37604786.985399455</v>
      </c>
      <c r="G115" s="248">
        <f t="shared" si="3"/>
        <v>37245144.985399455</v>
      </c>
      <c r="I115" s="233"/>
      <c r="J115" s="285"/>
      <c r="K115" s="60"/>
      <c r="L115" s="60"/>
      <c r="M115" s="60"/>
      <c r="N115" s="61"/>
    </row>
    <row r="116" spans="1:14" ht="14.25">
      <c r="A116" s="232" t="s">
        <v>224</v>
      </c>
      <c r="B116" s="231" t="s">
        <v>225</v>
      </c>
      <c r="C116" s="86">
        <v>28671119.52353313</v>
      </c>
      <c r="D116" s="96">
        <f>'Bil 1 2008-2024'!AE116</f>
        <v>28421708.52353313</v>
      </c>
      <c r="E116" s="291">
        <f t="shared" si="2"/>
        <v>-249411</v>
      </c>
      <c r="F116" s="234">
        <f>'Bil 1 2008-2024'!AG116</f>
        <v>29117047.52353313</v>
      </c>
      <c r="G116" s="248">
        <f t="shared" si="3"/>
        <v>28867636.52353313</v>
      </c>
      <c r="I116" s="233"/>
      <c r="J116" s="285"/>
      <c r="K116" s="60"/>
      <c r="L116" s="60"/>
      <c r="M116" s="60"/>
      <c r="N116" s="61"/>
    </row>
    <row r="117" spans="1:14" ht="14.25">
      <c r="A117" s="232" t="s">
        <v>226</v>
      </c>
      <c r="B117" s="231" t="s">
        <v>227</v>
      </c>
      <c r="C117" s="86">
        <v>30288280.43157702</v>
      </c>
      <c r="D117" s="96">
        <f>'Bil 1 2008-2024'!AE117</f>
        <v>30059589.43157702</v>
      </c>
      <c r="E117" s="291">
        <f t="shared" si="2"/>
        <v>-228691</v>
      </c>
      <c r="F117" s="234">
        <f>'Bil 1 2008-2024'!AG117</f>
        <v>30760441.43157702</v>
      </c>
      <c r="G117" s="248">
        <f t="shared" si="3"/>
        <v>30531750.43157702</v>
      </c>
      <c r="I117" s="233"/>
      <c r="J117" s="285"/>
      <c r="K117" s="60"/>
      <c r="L117" s="60"/>
      <c r="M117" s="60"/>
      <c r="N117" s="61"/>
    </row>
    <row r="118" spans="1:14" ht="14.25">
      <c r="A118" s="232" t="s">
        <v>228</v>
      </c>
      <c r="B118" s="231" t="s">
        <v>229</v>
      </c>
      <c r="C118" s="86">
        <v>15291655.923007155</v>
      </c>
      <c r="D118" s="96">
        <f>'Bil 1 2008-2024'!AE118</f>
        <v>15144718.923007155</v>
      </c>
      <c r="E118" s="291">
        <f t="shared" si="2"/>
        <v>-146937</v>
      </c>
      <c r="F118" s="234">
        <f>'Bil 1 2008-2024'!AG118</f>
        <v>15644705.923007155</v>
      </c>
      <c r="G118" s="248">
        <f t="shared" si="3"/>
        <v>15497768.923007155</v>
      </c>
      <c r="I118" s="233"/>
      <c r="J118" s="285"/>
      <c r="K118" s="60"/>
      <c r="L118" s="60"/>
      <c r="M118" s="60"/>
      <c r="N118" s="61"/>
    </row>
    <row r="119" spans="1:14" ht="14.25">
      <c r="A119" s="232" t="s">
        <v>230</v>
      </c>
      <c r="B119" s="231" t="s">
        <v>231</v>
      </c>
      <c r="C119" s="86">
        <v>41263950.65629816</v>
      </c>
      <c r="D119" s="96">
        <f>'Bil 1 2008-2024'!AE119</f>
        <v>40871381.65629816</v>
      </c>
      <c r="E119" s="291">
        <f t="shared" si="2"/>
        <v>-392569</v>
      </c>
      <c r="F119" s="234">
        <f>'Bil 1 2008-2024'!AG119</f>
        <v>41998753.65629816</v>
      </c>
      <c r="G119" s="248">
        <f t="shared" si="3"/>
        <v>41606184.65629816</v>
      </c>
      <c r="I119" s="233"/>
      <c r="J119" s="285"/>
      <c r="K119" s="60"/>
      <c r="L119" s="60"/>
      <c r="M119" s="60"/>
      <c r="N119" s="61"/>
    </row>
    <row r="120" spans="1:14" ht="14.25">
      <c r="A120" s="232" t="s">
        <v>232</v>
      </c>
      <c r="B120" s="231" t="s">
        <v>233</v>
      </c>
      <c r="C120" s="86">
        <v>34165507.032919176</v>
      </c>
      <c r="D120" s="96">
        <f>'Bil 1 2008-2024'!AE120</f>
        <v>33972131.03291918</v>
      </c>
      <c r="E120" s="291">
        <f t="shared" si="2"/>
        <v>-193375.99999999255</v>
      </c>
      <c r="F120" s="234">
        <f>'Bil 1 2008-2024'!AG120</f>
        <v>35178078.03291918</v>
      </c>
      <c r="G120" s="248">
        <f t="shared" si="3"/>
        <v>34984702.03291919</v>
      </c>
      <c r="I120" s="233"/>
      <c r="J120" s="285"/>
      <c r="K120" s="60"/>
      <c r="L120" s="60"/>
      <c r="M120" s="60"/>
      <c r="N120" s="61"/>
    </row>
    <row r="121" spans="1:14" ht="14.25">
      <c r="A121" s="232" t="s">
        <v>234</v>
      </c>
      <c r="B121" s="231" t="s">
        <v>235</v>
      </c>
      <c r="C121" s="86">
        <v>50895003.053958446</v>
      </c>
      <c r="D121" s="96">
        <f>'Bil 1 2008-2024'!AE121</f>
        <v>50506761.053958446</v>
      </c>
      <c r="E121" s="291">
        <f t="shared" si="2"/>
        <v>-388242</v>
      </c>
      <c r="F121" s="234">
        <f>'Bil 1 2008-2024'!AG121</f>
        <v>54205286.553958446</v>
      </c>
      <c r="G121" s="248">
        <f t="shared" si="3"/>
        <v>53817044.553958446</v>
      </c>
      <c r="I121" s="233"/>
      <c r="J121" s="285"/>
      <c r="K121" s="60"/>
      <c r="L121" s="60"/>
      <c r="M121" s="60"/>
      <c r="N121" s="61"/>
    </row>
    <row r="122" spans="1:14" ht="14.25">
      <c r="A122" s="232" t="s">
        <v>236</v>
      </c>
      <c r="B122" s="231" t="s">
        <v>237</v>
      </c>
      <c r="C122" s="86">
        <v>496354538.4013781</v>
      </c>
      <c r="D122" s="96">
        <f>'Bil 1 2008-2024'!AE122</f>
        <v>496264764.4013781</v>
      </c>
      <c r="E122" s="291">
        <f t="shared" si="2"/>
        <v>-89774</v>
      </c>
      <c r="F122" s="234">
        <f>'Bil 1 2008-2024'!AG122</f>
        <v>515325444.4013781</v>
      </c>
      <c r="G122" s="248">
        <f t="shared" si="3"/>
        <v>515235670.4013781</v>
      </c>
      <c r="I122" s="233"/>
      <c r="J122" s="285"/>
      <c r="K122" s="60"/>
      <c r="L122" s="60"/>
      <c r="M122" s="60"/>
      <c r="N122" s="61"/>
    </row>
    <row r="123" spans="1:14" ht="14.25">
      <c r="A123" s="232" t="s">
        <v>238</v>
      </c>
      <c r="B123" s="231" t="s">
        <v>239</v>
      </c>
      <c r="C123" s="86">
        <v>211301869.87893337</v>
      </c>
      <c r="D123" s="96">
        <f>'Bil 1 2008-2024'!AE123</f>
        <v>211034431.87893337</v>
      </c>
      <c r="E123" s="291">
        <f t="shared" si="2"/>
        <v>-267438</v>
      </c>
      <c r="F123" s="234">
        <f>'Bil 1 2008-2024'!AG123</f>
        <v>222290952.87893337</v>
      </c>
      <c r="G123" s="248">
        <f t="shared" si="3"/>
        <v>222023514.87893337</v>
      </c>
      <c r="I123" s="233"/>
      <c r="J123" s="285"/>
      <c r="K123" s="60"/>
      <c r="L123" s="60"/>
      <c r="M123" s="60"/>
      <c r="N123" s="61"/>
    </row>
    <row r="124" spans="1:14" ht="14.25">
      <c r="A124" s="232" t="s">
        <v>240</v>
      </c>
      <c r="B124" s="231" t="s">
        <v>241</v>
      </c>
      <c r="C124" s="86">
        <v>84623056.90051687</v>
      </c>
      <c r="D124" s="96">
        <f>'Bil 1 2008-2024'!AE124</f>
        <v>84493555.90051687</v>
      </c>
      <c r="E124" s="291">
        <f t="shared" si="2"/>
        <v>-129501</v>
      </c>
      <c r="F124" s="234">
        <f>'Bil 1 2008-2024'!AG124</f>
        <v>88301482.90051687</v>
      </c>
      <c r="G124" s="248">
        <f t="shared" si="3"/>
        <v>88171981.90051687</v>
      </c>
      <c r="I124" s="233"/>
      <c r="J124" s="285"/>
      <c r="K124" s="60"/>
      <c r="L124" s="60"/>
      <c r="M124" s="60"/>
      <c r="N124" s="61"/>
    </row>
    <row r="125" spans="1:14" ht="14.25">
      <c r="A125" s="232" t="s">
        <v>242</v>
      </c>
      <c r="B125" s="231" t="s">
        <v>243</v>
      </c>
      <c r="C125" s="86">
        <v>246700237.63126853</v>
      </c>
      <c r="D125" s="96">
        <f>'Bil 1 2008-2024'!AE125</f>
        <v>246719718.63126853</v>
      </c>
      <c r="E125" s="291">
        <f t="shared" si="2"/>
        <v>19481</v>
      </c>
      <c r="F125" s="234">
        <f>'Bil 1 2008-2024'!AG125</f>
        <v>257740367.63126853</v>
      </c>
      <c r="G125" s="248">
        <f t="shared" si="3"/>
        <v>257759848.63126853</v>
      </c>
      <c r="I125" s="233"/>
      <c r="J125" s="285"/>
      <c r="K125" s="60"/>
      <c r="L125" s="60"/>
      <c r="M125" s="60"/>
      <c r="N125" s="61"/>
    </row>
    <row r="126" spans="1:14" ht="14.25">
      <c r="A126" s="232" t="s">
        <v>244</v>
      </c>
      <c r="B126" s="231" t="s">
        <v>245</v>
      </c>
      <c r="C126" s="86">
        <v>63774212.66056041</v>
      </c>
      <c r="D126" s="96">
        <f>'Bil 1 2008-2024'!AE126</f>
        <v>63548511.66056041</v>
      </c>
      <c r="E126" s="291">
        <f t="shared" si="2"/>
        <v>-225701</v>
      </c>
      <c r="F126" s="234">
        <f>'Bil 1 2008-2024'!AG126</f>
        <v>67374281.6605604</v>
      </c>
      <c r="G126" s="248">
        <f t="shared" si="3"/>
        <v>67148580.6605604</v>
      </c>
      <c r="I126" s="233"/>
      <c r="J126" s="285"/>
      <c r="K126" s="60"/>
      <c r="L126" s="60"/>
      <c r="M126" s="60"/>
      <c r="N126" s="61"/>
    </row>
    <row r="127" spans="1:14" ht="14.25">
      <c r="A127" s="232" t="s">
        <v>246</v>
      </c>
      <c r="B127" s="231" t="s">
        <v>247</v>
      </c>
      <c r="C127" s="86">
        <v>70900841.18971612</v>
      </c>
      <c r="D127" s="96">
        <f>'Bil 1 2008-2024'!AE127</f>
        <v>70603242.18971612</v>
      </c>
      <c r="E127" s="291">
        <f t="shared" si="2"/>
        <v>-297599</v>
      </c>
      <c r="F127" s="234">
        <f>'Bil 1 2008-2024'!AG127</f>
        <v>73423269.18971612</v>
      </c>
      <c r="G127" s="248">
        <f t="shared" si="3"/>
        <v>73125670.18971612</v>
      </c>
      <c r="I127" s="233"/>
      <c r="J127" s="285"/>
      <c r="K127" s="60"/>
      <c r="L127" s="60"/>
      <c r="M127" s="60"/>
      <c r="N127" s="61"/>
    </row>
    <row r="128" spans="1:14" ht="14.25">
      <c r="A128" s="232" t="s">
        <v>248</v>
      </c>
      <c r="B128" s="231" t="s">
        <v>249</v>
      </c>
      <c r="C128" s="86">
        <v>73330628.61521715</v>
      </c>
      <c r="D128" s="96">
        <f>'Bil 1 2008-2024'!AE128</f>
        <v>73117619.61521715</v>
      </c>
      <c r="E128" s="291">
        <f t="shared" si="2"/>
        <v>-213009</v>
      </c>
      <c r="F128" s="234">
        <f>'Bil 1 2008-2024'!AG128</f>
        <v>76961118.61521715</v>
      </c>
      <c r="G128" s="248">
        <f t="shared" si="3"/>
        <v>76748109.61521715</v>
      </c>
      <c r="I128" s="233"/>
      <c r="J128" s="285"/>
      <c r="K128" s="60"/>
      <c r="L128" s="60"/>
      <c r="M128" s="60"/>
      <c r="N128" s="61"/>
    </row>
    <row r="129" spans="1:14" ht="14.25">
      <c r="A129" s="232" t="s">
        <v>250</v>
      </c>
      <c r="B129" s="231" t="s">
        <v>251</v>
      </c>
      <c r="C129" s="86">
        <v>98227689.96463221</v>
      </c>
      <c r="D129" s="96">
        <f>'Bil 1 2008-2024'!AE129</f>
        <v>97865518.96463221</v>
      </c>
      <c r="E129" s="291">
        <f t="shared" si="2"/>
        <v>-362171</v>
      </c>
      <c r="F129" s="234">
        <f>'Bil 1 2008-2024'!AG129</f>
        <v>102992461.96463221</v>
      </c>
      <c r="G129" s="248">
        <f t="shared" si="3"/>
        <v>102630290.96463221</v>
      </c>
      <c r="I129" s="233"/>
      <c r="J129" s="285"/>
      <c r="K129" s="60"/>
      <c r="L129" s="60"/>
      <c r="M129" s="60"/>
      <c r="N129" s="61"/>
    </row>
    <row r="130" spans="1:14" ht="14.25">
      <c r="A130" s="232" t="s">
        <v>252</v>
      </c>
      <c r="B130" s="231" t="s">
        <v>253</v>
      </c>
      <c r="C130" s="86">
        <v>190711131.846377</v>
      </c>
      <c r="D130" s="96">
        <f>'Bil 1 2008-2024'!AE130</f>
        <v>189034502.846377</v>
      </c>
      <c r="E130" s="291">
        <f t="shared" si="2"/>
        <v>-1676629</v>
      </c>
      <c r="F130" s="234">
        <f>'Bil 1 2008-2024'!AG130</f>
        <v>196783954.846377</v>
      </c>
      <c r="G130" s="248">
        <f t="shared" si="3"/>
        <v>195107325.846377</v>
      </c>
      <c r="I130" s="233"/>
      <c r="J130" s="285"/>
      <c r="K130" s="60"/>
      <c r="L130" s="60"/>
      <c r="M130" s="60"/>
      <c r="N130" s="61"/>
    </row>
    <row r="131" spans="1:14" ht="14.25">
      <c r="A131" s="232" t="s">
        <v>254</v>
      </c>
      <c r="B131" s="231" t="s">
        <v>255</v>
      </c>
      <c r="C131" s="86">
        <v>62872123.38442003</v>
      </c>
      <c r="D131" s="96">
        <f>'Bil 1 2008-2024'!AE131</f>
        <v>62348345.38442003</v>
      </c>
      <c r="E131" s="291">
        <f t="shared" si="2"/>
        <v>-523778</v>
      </c>
      <c r="F131" s="234">
        <f>'Bil 1 2008-2024'!AG131</f>
        <v>65739865.38442003</v>
      </c>
      <c r="G131" s="248">
        <f t="shared" si="3"/>
        <v>65216087.38442003</v>
      </c>
      <c r="I131" s="233"/>
      <c r="J131" s="285"/>
      <c r="K131" s="60"/>
      <c r="L131" s="60"/>
      <c r="M131" s="60"/>
      <c r="N131" s="61"/>
    </row>
    <row r="132" spans="1:14" ht="14.25">
      <c r="A132" s="232" t="s">
        <v>256</v>
      </c>
      <c r="B132" s="231" t="s">
        <v>257</v>
      </c>
      <c r="C132" s="86">
        <v>95496766.88528153</v>
      </c>
      <c r="D132" s="96">
        <f>'Bil 1 2008-2024'!AE132</f>
        <v>95222319.88528153</v>
      </c>
      <c r="E132" s="291">
        <f t="shared" si="2"/>
        <v>-274447</v>
      </c>
      <c r="F132" s="234">
        <f>'Bil 1 2008-2024'!AG132</f>
        <v>99508807.88528153</v>
      </c>
      <c r="G132" s="248">
        <f t="shared" si="3"/>
        <v>99234360.88528153</v>
      </c>
      <c r="I132" s="233"/>
      <c r="J132" s="285"/>
      <c r="K132" s="60"/>
      <c r="L132" s="60"/>
      <c r="M132" s="60"/>
      <c r="N132" s="61"/>
    </row>
    <row r="133" spans="1:14" ht="14.25">
      <c r="A133" s="232" t="s">
        <v>258</v>
      </c>
      <c r="B133" s="231" t="s">
        <v>259</v>
      </c>
      <c r="C133" s="86">
        <v>119857755.93860516</v>
      </c>
      <c r="D133" s="96">
        <f>'Bil 1 2008-2024'!AE133</f>
        <v>118865299.93860516</v>
      </c>
      <c r="E133" s="291">
        <f t="shared" si="2"/>
        <v>-992456</v>
      </c>
      <c r="F133" s="234">
        <f>'Bil 1 2008-2024'!AG133</f>
        <v>122686190.93860516</v>
      </c>
      <c r="G133" s="248">
        <f t="shared" si="3"/>
        <v>121693734.93860516</v>
      </c>
      <c r="I133" s="233"/>
      <c r="J133" s="285"/>
      <c r="K133" s="60"/>
      <c r="L133" s="60"/>
      <c r="M133" s="60"/>
      <c r="N133" s="61"/>
    </row>
    <row r="134" spans="1:14" ht="14.25">
      <c r="A134" s="232" t="s">
        <v>260</v>
      </c>
      <c r="B134" s="231" t="s">
        <v>261</v>
      </c>
      <c r="C134" s="86">
        <v>24576225.13548561</v>
      </c>
      <c r="D134" s="96">
        <f>'Bil 1 2008-2024'!AE134</f>
        <v>24494176.13548561</v>
      </c>
      <c r="E134" s="291">
        <f aca="true" t="shared" si="4" ref="E134:E197">D134-C134</f>
        <v>-82049</v>
      </c>
      <c r="F134" s="234">
        <f>'Bil 1 2008-2024'!AG134</f>
        <v>24880372.13548561</v>
      </c>
      <c r="G134" s="248">
        <f aca="true" t="shared" si="5" ref="G134:G197">E134+F134</f>
        <v>24798323.13548561</v>
      </c>
      <c r="I134" s="233"/>
      <c r="J134" s="285"/>
      <c r="K134" s="60"/>
      <c r="L134" s="60"/>
      <c r="M134" s="60"/>
      <c r="N134" s="61"/>
    </row>
    <row r="135" spans="1:14" ht="14.25">
      <c r="A135" s="232" t="s">
        <v>262</v>
      </c>
      <c r="B135" s="231" t="s">
        <v>263</v>
      </c>
      <c r="C135" s="86">
        <v>217357402.02892888</v>
      </c>
      <c r="D135" s="96">
        <f>'Bil 1 2008-2024'!AE135</f>
        <v>217160808.02892888</v>
      </c>
      <c r="E135" s="291">
        <f t="shared" si="4"/>
        <v>-196594</v>
      </c>
      <c r="F135" s="234">
        <f>'Bil 1 2008-2024'!AG135</f>
        <v>227223960.02892888</v>
      </c>
      <c r="G135" s="248">
        <f t="shared" si="5"/>
        <v>227027366.02892888</v>
      </c>
      <c r="I135" s="233"/>
      <c r="J135" s="285"/>
      <c r="K135" s="60"/>
      <c r="L135" s="60"/>
      <c r="M135" s="60"/>
      <c r="N135" s="61"/>
    </row>
    <row r="136" spans="1:14" ht="14.25">
      <c r="A136" s="232" t="s">
        <v>264</v>
      </c>
      <c r="B136" s="231" t="s">
        <v>265</v>
      </c>
      <c r="C136" s="86">
        <v>76716348.22118433</v>
      </c>
      <c r="D136" s="96">
        <f>'Bil 1 2008-2024'!AE136</f>
        <v>75967401.22118433</v>
      </c>
      <c r="E136" s="291">
        <f t="shared" si="4"/>
        <v>-748947</v>
      </c>
      <c r="F136" s="234">
        <f>'Bil 1 2008-2024'!AG136</f>
        <v>79013028.22118433</v>
      </c>
      <c r="G136" s="248">
        <f t="shared" si="5"/>
        <v>78264081.22118433</v>
      </c>
      <c r="I136" s="233"/>
      <c r="J136" s="285"/>
      <c r="K136" s="60"/>
      <c r="L136" s="60"/>
      <c r="M136" s="60"/>
      <c r="N136" s="61"/>
    </row>
    <row r="137" spans="1:14" ht="14.25">
      <c r="A137" s="232" t="s">
        <v>266</v>
      </c>
      <c r="B137" s="231" t="s">
        <v>267</v>
      </c>
      <c r="C137" s="86">
        <v>113316641.87458052</v>
      </c>
      <c r="D137" s="96">
        <f>'Bil 1 2008-2024'!AE137</f>
        <v>113090537.87458052</v>
      </c>
      <c r="E137" s="291">
        <f t="shared" si="4"/>
        <v>-226104</v>
      </c>
      <c r="F137" s="234">
        <f>'Bil 1 2008-2024'!AG137</f>
        <v>119150229.87458052</v>
      </c>
      <c r="G137" s="248">
        <f t="shared" si="5"/>
        <v>118924125.87458052</v>
      </c>
      <c r="I137" s="233"/>
      <c r="J137" s="285"/>
      <c r="K137" s="60"/>
      <c r="L137" s="60"/>
      <c r="M137" s="60"/>
      <c r="N137" s="61"/>
    </row>
    <row r="138" spans="1:14" ht="14.25">
      <c r="A138" s="232" t="s">
        <v>268</v>
      </c>
      <c r="B138" s="231" t="s">
        <v>269</v>
      </c>
      <c r="C138" s="86">
        <v>147316896.439376</v>
      </c>
      <c r="D138" s="96">
        <f>'Bil 1 2008-2024'!AE138</f>
        <v>146439138.439376</v>
      </c>
      <c r="E138" s="291">
        <f t="shared" si="4"/>
        <v>-877758</v>
      </c>
      <c r="F138" s="234">
        <f>'Bil 1 2008-2024'!AG138</f>
        <v>153847923.439376</v>
      </c>
      <c r="G138" s="248">
        <f t="shared" si="5"/>
        <v>152970165.439376</v>
      </c>
      <c r="I138" s="233"/>
      <c r="J138" s="285"/>
      <c r="K138" s="60"/>
      <c r="L138" s="60"/>
      <c r="M138" s="60"/>
      <c r="N138" s="61"/>
    </row>
    <row r="139" spans="1:14" ht="14.25">
      <c r="A139" s="232" t="s">
        <v>270</v>
      </c>
      <c r="B139" s="231" t="s">
        <v>271</v>
      </c>
      <c r="C139" s="86">
        <v>180101932.03645587</v>
      </c>
      <c r="D139" s="96">
        <f>'Bil 1 2008-2024'!AE139</f>
        <v>179833534.03645587</v>
      </c>
      <c r="E139" s="291">
        <f t="shared" si="4"/>
        <v>-268398</v>
      </c>
      <c r="F139" s="234">
        <f>'Bil 1 2008-2024'!AG139</f>
        <v>190149648.03645587</v>
      </c>
      <c r="G139" s="248">
        <f t="shared" si="5"/>
        <v>189881250.03645587</v>
      </c>
      <c r="I139" s="233"/>
      <c r="J139" s="285"/>
      <c r="K139" s="60"/>
      <c r="L139" s="60"/>
      <c r="M139" s="60"/>
      <c r="N139" s="61"/>
    </row>
    <row r="140" spans="1:14" ht="14.25">
      <c r="A140" s="232" t="s">
        <v>272</v>
      </c>
      <c r="B140" s="231" t="s">
        <v>273</v>
      </c>
      <c r="C140" s="86">
        <v>79408479.91339435</v>
      </c>
      <c r="D140" s="96">
        <f>'Bil 1 2008-2024'!AE140</f>
        <v>79352080.91339435</v>
      </c>
      <c r="E140" s="291">
        <f t="shared" si="4"/>
        <v>-56399</v>
      </c>
      <c r="F140" s="234">
        <f>'Bil 1 2008-2024'!AG140</f>
        <v>83607806.91339435</v>
      </c>
      <c r="G140" s="248">
        <f t="shared" si="5"/>
        <v>83551407.91339435</v>
      </c>
      <c r="I140" s="233"/>
      <c r="J140" s="285"/>
      <c r="K140" s="60"/>
      <c r="L140" s="60"/>
      <c r="M140" s="60"/>
      <c r="N140" s="61"/>
    </row>
    <row r="141" spans="1:14" ht="14.25">
      <c r="A141" s="232" t="s">
        <v>274</v>
      </c>
      <c r="B141" s="231" t="s">
        <v>275</v>
      </c>
      <c r="C141" s="86">
        <v>65748268.10129677</v>
      </c>
      <c r="D141" s="96">
        <f>'Bil 1 2008-2024'!AE141</f>
        <v>65745781.10129677</v>
      </c>
      <c r="E141" s="291">
        <f t="shared" si="4"/>
        <v>-2487</v>
      </c>
      <c r="F141" s="234">
        <f>'Bil 1 2008-2024'!AG141</f>
        <v>69086204.10129677</v>
      </c>
      <c r="G141" s="248">
        <f t="shared" si="5"/>
        <v>69083717.10129677</v>
      </c>
      <c r="I141" s="233"/>
      <c r="J141" s="285"/>
      <c r="K141" s="60"/>
      <c r="L141" s="60"/>
      <c r="M141" s="60"/>
      <c r="N141" s="61"/>
    </row>
    <row r="142" spans="1:14" ht="14.25">
      <c r="A142" s="232" t="s">
        <v>276</v>
      </c>
      <c r="B142" s="231" t="s">
        <v>277</v>
      </c>
      <c r="C142" s="86">
        <v>31174336.188899957</v>
      </c>
      <c r="D142" s="96">
        <f>'Bil 1 2008-2024'!AE142</f>
        <v>31066625.188899957</v>
      </c>
      <c r="E142" s="291">
        <f t="shared" si="4"/>
        <v>-107711</v>
      </c>
      <c r="F142" s="234">
        <f>'Bil 1 2008-2024'!AG142</f>
        <v>32747685.188899957</v>
      </c>
      <c r="G142" s="248">
        <f t="shared" si="5"/>
        <v>32639974.188899957</v>
      </c>
      <c r="I142" s="233"/>
      <c r="J142" s="285"/>
      <c r="K142" s="60"/>
      <c r="L142" s="60"/>
      <c r="M142" s="60"/>
      <c r="N142" s="61"/>
    </row>
    <row r="143" spans="1:14" ht="14.25">
      <c r="A143" s="232" t="s">
        <v>278</v>
      </c>
      <c r="B143" s="231" t="s">
        <v>279</v>
      </c>
      <c r="C143" s="86">
        <v>59129667.47510652</v>
      </c>
      <c r="D143" s="96">
        <f>'Bil 1 2008-2024'!AE143</f>
        <v>58870377.47510652</v>
      </c>
      <c r="E143" s="291">
        <f t="shared" si="4"/>
        <v>-259290</v>
      </c>
      <c r="F143" s="234">
        <f>'Bil 1 2008-2024'!AG143</f>
        <v>61984119.47510652</v>
      </c>
      <c r="G143" s="248">
        <f t="shared" si="5"/>
        <v>61724829.47510652</v>
      </c>
      <c r="I143" s="233"/>
      <c r="J143" s="285"/>
      <c r="K143" s="60"/>
      <c r="L143" s="60"/>
      <c r="M143" s="60"/>
      <c r="N143" s="61"/>
    </row>
    <row r="144" spans="1:14" ht="14.25">
      <c r="A144" s="232" t="s">
        <v>280</v>
      </c>
      <c r="B144" s="231" t="s">
        <v>281</v>
      </c>
      <c r="C144" s="86">
        <v>50023125.27414526</v>
      </c>
      <c r="D144" s="96">
        <f>'Bil 1 2008-2024'!AE144</f>
        <v>49773890.27414526</v>
      </c>
      <c r="E144" s="291">
        <f t="shared" si="4"/>
        <v>-249235</v>
      </c>
      <c r="F144" s="234">
        <f>'Bil 1 2008-2024'!AG144</f>
        <v>53272545.27414526</v>
      </c>
      <c r="G144" s="248">
        <f t="shared" si="5"/>
        <v>53023310.27414526</v>
      </c>
      <c r="I144" s="233"/>
      <c r="J144" s="285"/>
      <c r="K144" s="60"/>
      <c r="L144" s="60"/>
      <c r="M144" s="60"/>
      <c r="N144" s="61"/>
    </row>
    <row r="145" spans="1:14" ht="14.25">
      <c r="A145" s="232" t="s">
        <v>282</v>
      </c>
      <c r="B145" s="231" t="s">
        <v>283</v>
      </c>
      <c r="C145" s="86">
        <v>59837687.63326378</v>
      </c>
      <c r="D145" s="96">
        <f>'Bil 1 2008-2024'!AE145</f>
        <v>59520098.63326378</v>
      </c>
      <c r="E145" s="291">
        <f t="shared" si="4"/>
        <v>-317589</v>
      </c>
      <c r="F145" s="234">
        <f>'Bil 1 2008-2024'!AG145</f>
        <v>63012461.63326378</v>
      </c>
      <c r="G145" s="248">
        <f t="shared" si="5"/>
        <v>62694872.63326378</v>
      </c>
      <c r="I145" s="233"/>
      <c r="J145" s="285"/>
      <c r="K145" s="60"/>
      <c r="L145" s="60"/>
      <c r="M145" s="60"/>
      <c r="N145" s="61"/>
    </row>
    <row r="146" spans="1:14" ht="14.25">
      <c r="A146" s="232" t="s">
        <v>284</v>
      </c>
      <c r="B146" s="231" t="s">
        <v>285</v>
      </c>
      <c r="C146" s="86">
        <v>37251520.73084246</v>
      </c>
      <c r="D146" s="96">
        <f>'Bil 1 2008-2024'!AE146</f>
        <v>37073094.73084246</v>
      </c>
      <c r="E146" s="291">
        <f t="shared" si="4"/>
        <v>-178426</v>
      </c>
      <c r="F146" s="234">
        <f>'Bil 1 2008-2024'!AG146</f>
        <v>39796639.73084246</v>
      </c>
      <c r="G146" s="248">
        <f t="shared" si="5"/>
        <v>39618213.73084246</v>
      </c>
      <c r="I146" s="233"/>
      <c r="J146" s="285"/>
      <c r="K146" s="60"/>
      <c r="L146" s="60"/>
      <c r="M146" s="60"/>
      <c r="N146" s="61"/>
    </row>
    <row r="147" spans="1:14" ht="14.25">
      <c r="A147" s="232" t="s">
        <v>286</v>
      </c>
      <c r="B147" s="231" t="s">
        <v>287</v>
      </c>
      <c r="C147" s="86">
        <v>28648541.021492686</v>
      </c>
      <c r="D147" s="96">
        <f>'Bil 1 2008-2024'!AE147</f>
        <v>28427439.021492686</v>
      </c>
      <c r="E147" s="291">
        <f t="shared" si="4"/>
        <v>-221102</v>
      </c>
      <c r="F147" s="234">
        <f>'Bil 1 2008-2024'!AG147</f>
        <v>28988876.021492686</v>
      </c>
      <c r="G147" s="248">
        <f t="shared" si="5"/>
        <v>28767774.021492686</v>
      </c>
      <c r="I147" s="233"/>
      <c r="J147" s="285"/>
      <c r="K147" s="60"/>
      <c r="L147" s="60"/>
      <c r="M147" s="60"/>
      <c r="N147" s="61"/>
    </row>
    <row r="148" spans="1:14" ht="14.25">
      <c r="A148" s="232" t="s">
        <v>288</v>
      </c>
      <c r="B148" s="231" t="s">
        <v>289</v>
      </c>
      <c r="C148" s="86">
        <v>51505497.98195337</v>
      </c>
      <c r="D148" s="96">
        <f>'Bil 1 2008-2024'!AE148</f>
        <v>51189476.98195337</v>
      </c>
      <c r="E148" s="291">
        <f t="shared" si="4"/>
        <v>-316021</v>
      </c>
      <c r="F148" s="234">
        <f>'Bil 1 2008-2024'!AG148</f>
        <v>54726145.98195337</v>
      </c>
      <c r="G148" s="248">
        <f t="shared" si="5"/>
        <v>54410124.98195337</v>
      </c>
      <c r="I148" s="233"/>
      <c r="J148" s="285"/>
      <c r="K148" s="60"/>
      <c r="L148" s="60"/>
      <c r="M148" s="60"/>
      <c r="N148" s="61"/>
    </row>
    <row r="149" spans="1:14" ht="14.25">
      <c r="A149" s="232" t="s">
        <v>290</v>
      </c>
      <c r="B149" s="231" t="s">
        <v>291</v>
      </c>
      <c r="C149" s="86">
        <v>13140782.336809643</v>
      </c>
      <c r="D149" s="96">
        <f>'Bil 1 2008-2024'!AE149</f>
        <v>13098392.336809643</v>
      </c>
      <c r="E149" s="291">
        <f t="shared" si="4"/>
        <v>-42390</v>
      </c>
      <c r="F149" s="234">
        <f>'Bil 1 2008-2024'!AG149</f>
        <v>13467446.836809643</v>
      </c>
      <c r="G149" s="248">
        <f t="shared" si="5"/>
        <v>13425056.836809643</v>
      </c>
      <c r="I149" s="233"/>
      <c r="J149" s="285"/>
      <c r="K149" s="60"/>
      <c r="L149" s="60"/>
      <c r="M149" s="60"/>
      <c r="N149" s="61"/>
    </row>
    <row r="150" spans="1:14" ht="14.25">
      <c r="A150" s="232" t="s">
        <v>292</v>
      </c>
      <c r="B150" s="231" t="s">
        <v>293</v>
      </c>
      <c r="C150" s="86">
        <v>15831632.1436474</v>
      </c>
      <c r="D150" s="96">
        <f>'Bil 1 2008-2024'!AE150</f>
        <v>15760219.1436474</v>
      </c>
      <c r="E150" s="291">
        <f t="shared" si="4"/>
        <v>-71413</v>
      </c>
      <c r="F150" s="234">
        <f>'Bil 1 2008-2024'!AG150</f>
        <v>15888674.1436474</v>
      </c>
      <c r="G150" s="248">
        <f t="shared" si="5"/>
        <v>15817261.1436474</v>
      </c>
      <c r="I150" s="233"/>
      <c r="J150" s="285"/>
      <c r="K150" s="60"/>
      <c r="L150" s="60"/>
      <c r="M150" s="60"/>
      <c r="N150" s="61"/>
    </row>
    <row r="151" spans="1:14" ht="14.25">
      <c r="A151" s="232" t="s">
        <v>294</v>
      </c>
      <c r="B151" s="231" t="s">
        <v>295</v>
      </c>
      <c r="C151" s="86">
        <v>60413263.58828327</v>
      </c>
      <c r="D151" s="96">
        <f>'Bil 1 2008-2024'!AE151</f>
        <v>60210612.58828327</v>
      </c>
      <c r="E151" s="291">
        <f t="shared" si="4"/>
        <v>-202651</v>
      </c>
      <c r="F151" s="234">
        <f>'Bil 1 2008-2024'!AG151</f>
        <v>63133951.58828327</v>
      </c>
      <c r="G151" s="248">
        <f t="shared" si="5"/>
        <v>62931300.58828327</v>
      </c>
      <c r="I151" s="233"/>
      <c r="J151" s="285"/>
      <c r="K151" s="60"/>
      <c r="L151" s="60"/>
      <c r="M151" s="60"/>
      <c r="N151" s="61"/>
    </row>
    <row r="152" spans="1:14" ht="14.25">
      <c r="A152" s="232" t="s">
        <v>296</v>
      </c>
      <c r="B152" s="231" t="s">
        <v>297</v>
      </c>
      <c r="C152" s="86">
        <v>89807273.85245302</v>
      </c>
      <c r="D152" s="96">
        <f>'Bil 1 2008-2024'!AE152</f>
        <v>89605803.85245302</v>
      </c>
      <c r="E152" s="291">
        <f t="shared" si="4"/>
        <v>-201470</v>
      </c>
      <c r="F152" s="234">
        <f>'Bil 1 2008-2024'!AG152</f>
        <v>94374369.85245302</v>
      </c>
      <c r="G152" s="248">
        <f t="shared" si="5"/>
        <v>94172899.85245302</v>
      </c>
      <c r="I152" s="233"/>
      <c r="J152" s="285"/>
      <c r="K152" s="60"/>
      <c r="L152" s="60"/>
      <c r="M152" s="60"/>
      <c r="N152" s="61"/>
    </row>
    <row r="153" spans="1:14" ht="14.25">
      <c r="A153" s="232" t="s">
        <v>298</v>
      </c>
      <c r="B153" s="231" t="s">
        <v>299</v>
      </c>
      <c r="C153" s="86">
        <v>27297101.58120974</v>
      </c>
      <c r="D153" s="96">
        <f>'Bil 1 2008-2024'!AE153</f>
        <v>27229155.58120974</v>
      </c>
      <c r="E153" s="291">
        <f t="shared" si="4"/>
        <v>-67946</v>
      </c>
      <c r="F153" s="234">
        <f>'Bil 1 2008-2024'!AG153</f>
        <v>28179222.58120974</v>
      </c>
      <c r="G153" s="248">
        <f t="shared" si="5"/>
        <v>28111276.58120974</v>
      </c>
      <c r="I153" s="233"/>
      <c r="J153" s="285"/>
      <c r="K153" s="60"/>
      <c r="L153" s="60"/>
      <c r="M153" s="60"/>
      <c r="N153" s="61"/>
    </row>
    <row r="154" spans="1:14" ht="14.25">
      <c r="A154" s="232" t="s">
        <v>300</v>
      </c>
      <c r="B154" s="231" t="s">
        <v>301</v>
      </c>
      <c r="C154" s="86">
        <v>20686605.284120783</v>
      </c>
      <c r="D154" s="96">
        <f>'Bil 1 2008-2024'!AE154</f>
        <v>20625426.284120783</v>
      </c>
      <c r="E154" s="291">
        <f t="shared" si="4"/>
        <v>-61179</v>
      </c>
      <c r="F154" s="234">
        <f>'Bil 1 2008-2024'!AG154</f>
        <v>21612544.284120783</v>
      </c>
      <c r="G154" s="248">
        <f t="shared" si="5"/>
        <v>21551365.284120783</v>
      </c>
      <c r="I154" s="233"/>
      <c r="J154" s="285"/>
      <c r="K154" s="60"/>
      <c r="L154" s="60"/>
      <c r="M154" s="60"/>
      <c r="N154" s="61"/>
    </row>
    <row r="155" spans="1:14" ht="14.25">
      <c r="A155" s="232" t="s">
        <v>302</v>
      </c>
      <c r="B155" s="231" t="s">
        <v>303</v>
      </c>
      <c r="C155" s="86">
        <v>14147720.741452789</v>
      </c>
      <c r="D155" s="96">
        <f>'Bil 1 2008-2024'!AE155</f>
        <v>14003709.741452789</v>
      </c>
      <c r="E155" s="291">
        <f t="shared" si="4"/>
        <v>-144011</v>
      </c>
      <c r="F155" s="234">
        <f>'Bil 1 2008-2024'!AG155</f>
        <v>14251690.741452789</v>
      </c>
      <c r="G155" s="248">
        <f t="shared" si="5"/>
        <v>14107679.741452789</v>
      </c>
      <c r="I155" s="233"/>
      <c r="J155" s="285"/>
      <c r="K155" s="60"/>
      <c r="L155" s="60"/>
      <c r="M155" s="60"/>
      <c r="N155" s="61"/>
    </row>
    <row r="156" spans="1:14" ht="14.25">
      <c r="A156" s="232" t="s">
        <v>304</v>
      </c>
      <c r="B156" s="231" t="s">
        <v>305</v>
      </c>
      <c r="C156" s="86">
        <v>13245816.657295723</v>
      </c>
      <c r="D156" s="96">
        <f>'Bil 1 2008-2024'!AE156</f>
        <v>13192631.657295723</v>
      </c>
      <c r="E156" s="291">
        <f t="shared" si="4"/>
        <v>-53185</v>
      </c>
      <c r="F156" s="234">
        <f>'Bil 1 2008-2024'!AG156</f>
        <v>13341833.657295723</v>
      </c>
      <c r="G156" s="248">
        <f t="shared" si="5"/>
        <v>13288648.657295723</v>
      </c>
      <c r="I156" s="233"/>
      <c r="J156" s="285"/>
      <c r="K156" s="60"/>
      <c r="L156" s="60"/>
      <c r="M156" s="60"/>
      <c r="N156" s="61"/>
    </row>
    <row r="157" spans="1:14" ht="14.25">
      <c r="A157" s="232" t="s">
        <v>306</v>
      </c>
      <c r="B157" s="231" t="s">
        <v>307</v>
      </c>
      <c r="C157" s="86">
        <v>19470422.562437642</v>
      </c>
      <c r="D157" s="96">
        <f>'Bil 1 2008-2024'!AE157</f>
        <v>19322317.562437642</v>
      </c>
      <c r="E157" s="291">
        <f t="shared" si="4"/>
        <v>-148105</v>
      </c>
      <c r="F157" s="234">
        <f>'Bil 1 2008-2024'!AG157</f>
        <v>19814130.562437642</v>
      </c>
      <c r="G157" s="248">
        <f t="shared" si="5"/>
        <v>19666025.562437642</v>
      </c>
      <c r="I157" s="233"/>
      <c r="J157" s="285"/>
      <c r="K157" s="60"/>
      <c r="L157" s="60"/>
      <c r="M157" s="60"/>
      <c r="N157" s="61"/>
    </row>
    <row r="158" spans="1:14" ht="14.25">
      <c r="A158" s="232" t="s">
        <v>308</v>
      </c>
      <c r="B158" s="231" t="s">
        <v>309</v>
      </c>
      <c r="C158" s="86">
        <v>12557483.684683044</v>
      </c>
      <c r="D158" s="96">
        <f>'Bil 1 2008-2024'!AE158</f>
        <v>12496186.684683044</v>
      </c>
      <c r="E158" s="291">
        <f t="shared" si="4"/>
        <v>-61297</v>
      </c>
      <c r="F158" s="234">
        <f>'Bil 1 2008-2024'!AG158</f>
        <v>12651525.684683044</v>
      </c>
      <c r="G158" s="248">
        <f t="shared" si="5"/>
        <v>12590228.684683044</v>
      </c>
      <c r="I158" s="233"/>
      <c r="J158" s="285"/>
      <c r="K158" s="60"/>
      <c r="L158" s="60"/>
      <c r="M158" s="60"/>
      <c r="N158" s="61"/>
    </row>
    <row r="159" spans="1:14" ht="14.25">
      <c r="A159" s="232" t="s">
        <v>310</v>
      </c>
      <c r="B159" s="231" t="s">
        <v>311</v>
      </c>
      <c r="C159" s="86">
        <v>29018083.90169582</v>
      </c>
      <c r="D159" s="96">
        <f>'Bil 1 2008-2024'!AE159</f>
        <v>28768979.90169582</v>
      </c>
      <c r="E159" s="291">
        <f t="shared" si="4"/>
        <v>-249104</v>
      </c>
      <c r="F159" s="234">
        <f>'Bil 1 2008-2024'!AG159</f>
        <v>28947656.90169582</v>
      </c>
      <c r="G159" s="248">
        <f t="shared" si="5"/>
        <v>28698552.90169582</v>
      </c>
      <c r="I159" s="233"/>
      <c r="J159" s="285"/>
      <c r="K159" s="60"/>
      <c r="L159" s="60"/>
      <c r="M159" s="60"/>
      <c r="N159" s="61"/>
    </row>
    <row r="160" spans="1:14" ht="14.25">
      <c r="A160" s="232" t="s">
        <v>312</v>
      </c>
      <c r="B160" s="231" t="s">
        <v>313</v>
      </c>
      <c r="C160" s="86">
        <v>24139743.537136108</v>
      </c>
      <c r="D160" s="96">
        <f>'Bil 1 2008-2024'!AE160</f>
        <v>24076293.537136108</v>
      </c>
      <c r="E160" s="291">
        <f t="shared" si="4"/>
        <v>-63450</v>
      </c>
      <c r="F160" s="234">
        <f>'Bil 1 2008-2024'!AG160</f>
        <v>24318338.537136108</v>
      </c>
      <c r="G160" s="248">
        <f t="shared" si="5"/>
        <v>24254888.537136108</v>
      </c>
      <c r="I160" s="233"/>
      <c r="J160" s="285"/>
      <c r="K160" s="60"/>
      <c r="L160" s="60"/>
      <c r="M160" s="60"/>
      <c r="N160" s="61"/>
    </row>
    <row r="161" spans="1:14" ht="14.25">
      <c r="A161" s="232" t="s">
        <v>314</v>
      </c>
      <c r="B161" s="231" t="s">
        <v>315</v>
      </c>
      <c r="C161" s="86">
        <v>25078478.857078068</v>
      </c>
      <c r="D161" s="96">
        <f>'Bil 1 2008-2024'!AE161</f>
        <v>24929295.857078068</v>
      </c>
      <c r="E161" s="291">
        <f t="shared" si="4"/>
        <v>-149183</v>
      </c>
      <c r="F161" s="234">
        <f>'Bil 1 2008-2024'!AG161</f>
        <v>25285333.857078068</v>
      </c>
      <c r="G161" s="248">
        <f t="shared" si="5"/>
        <v>25136150.857078068</v>
      </c>
      <c r="I161" s="233"/>
      <c r="J161" s="285"/>
      <c r="K161" s="60"/>
      <c r="L161" s="60"/>
      <c r="M161" s="60"/>
      <c r="N161" s="61"/>
    </row>
    <row r="162" spans="1:14" ht="14.25">
      <c r="A162" s="232" t="s">
        <v>316</v>
      </c>
      <c r="B162" s="231" t="s">
        <v>317</v>
      </c>
      <c r="C162" s="86">
        <v>36714939.74371994</v>
      </c>
      <c r="D162" s="96">
        <f>'Bil 1 2008-2024'!AE162</f>
        <v>36392614.74371994</v>
      </c>
      <c r="E162" s="291">
        <f t="shared" si="4"/>
        <v>-322325</v>
      </c>
      <c r="F162" s="234">
        <f>'Bil 1 2008-2024'!AG162</f>
        <v>37764590.74371994</v>
      </c>
      <c r="G162" s="248">
        <f t="shared" si="5"/>
        <v>37442265.74371994</v>
      </c>
      <c r="I162" s="233"/>
      <c r="J162" s="285"/>
      <c r="K162" s="60"/>
      <c r="L162" s="60"/>
      <c r="M162" s="60"/>
      <c r="N162" s="61"/>
    </row>
    <row r="163" spans="1:14" ht="14.25">
      <c r="A163" s="232" t="s">
        <v>318</v>
      </c>
      <c r="B163" s="231" t="s">
        <v>319</v>
      </c>
      <c r="C163" s="86">
        <v>88354899.70599434</v>
      </c>
      <c r="D163" s="96">
        <f>'Bil 1 2008-2024'!AE163</f>
        <v>87730598.70599434</v>
      </c>
      <c r="E163" s="291">
        <f t="shared" si="4"/>
        <v>-624301</v>
      </c>
      <c r="F163" s="234">
        <f>'Bil 1 2008-2024'!AG163</f>
        <v>90571356.70599434</v>
      </c>
      <c r="G163" s="248">
        <f t="shared" si="5"/>
        <v>89947055.70599434</v>
      </c>
      <c r="I163" s="233"/>
      <c r="J163" s="285"/>
      <c r="K163" s="60"/>
      <c r="L163" s="60"/>
      <c r="M163" s="60"/>
      <c r="N163" s="61"/>
    </row>
    <row r="164" spans="1:14" ht="14.25">
      <c r="A164" s="232" t="s">
        <v>320</v>
      </c>
      <c r="B164" s="231" t="s">
        <v>321</v>
      </c>
      <c r="C164" s="86">
        <v>28424505.198603414</v>
      </c>
      <c r="D164" s="96">
        <f>'Bil 1 2008-2024'!AE164</f>
        <v>28093835.198603414</v>
      </c>
      <c r="E164" s="291">
        <f t="shared" si="4"/>
        <v>-330670</v>
      </c>
      <c r="F164" s="234">
        <f>'Bil 1 2008-2024'!AG164</f>
        <v>28398897.198603414</v>
      </c>
      <c r="G164" s="248">
        <f t="shared" si="5"/>
        <v>28068227.198603414</v>
      </c>
      <c r="I164" s="233"/>
      <c r="J164" s="285"/>
      <c r="K164" s="60"/>
      <c r="L164" s="60"/>
      <c r="M164" s="60"/>
      <c r="N164" s="61"/>
    </row>
    <row r="165" spans="1:14" ht="14.25">
      <c r="A165" s="232" t="s">
        <v>322</v>
      </c>
      <c r="B165" s="231" t="s">
        <v>323</v>
      </c>
      <c r="C165" s="86">
        <v>23996638.277319293</v>
      </c>
      <c r="D165" s="96">
        <f>'Bil 1 2008-2024'!AE165</f>
        <v>23699441.277319293</v>
      </c>
      <c r="E165" s="291">
        <f t="shared" si="4"/>
        <v>-297197</v>
      </c>
      <c r="F165" s="234">
        <f>'Bil 1 2008-2024'!AG165</f>
        <v>24061974.277319293</v>
      </c>
      <c r="G165" s="248">
        <f t="shared" si="5"/>
        <v>23764777.277319293</v>
      </c>
      <c r="I165" s="233"/>
      <c r="J165" s="285"/>
      <c r="K165" s="60"/>
      <c r="L165" s="60"/>
      <c r="M165" s="60"/>
      <c r="N165" s="61"/>
    </row>
    <row r="166" spans="1:14" ht="14.25">
      <c r="A166" s="232" t="s">
        <v>324</v>
      </c>
      <c r="B166" s="231" t="s">
        <v>325</v>
      </c>
      <c r="C166" s="86">
        <v>36729278.588283285</v>
      </c>
      <c r="D166" s="96">
        <f>'Bil 1 2008-2024'!AE166</f>
        <v>36555724.588283285</v>
      </c>
      <c r="E166" s="291">
        <f t="shared" si="4"/>
        <v>-173554</v>
      </c>
      <c r="F166" s="234">
        <f>'Bil 1 2008-2024'!AG166</f>
        <v>37137316.588283285</v>
      </c>
      <c r="G166" s="248">
        <f t="shared" si="5"/>
        <v>36963762.588283285</v>
      </c>
      <c r="I166" s="233"/>
      <c r="J166" s="285"/>
      <c r="K166" s="60"/>
      <c r="L166" s="60"/>
      <c r="M166" s="60"/>
      <c r="N166" s="61"/>
    </row>
    <row r="167" spans="1:14" ht="14.25">
      <c r="A167" s="232" t="s">
        <v>326</v>
      </c>
      <c r="B167" s="231" t="s">
        <v>327</v>
      </c>
      <c r="C167" s="86">
        <v>34923263.886097744</v>
      </c>
      <c r="D167" s="96">
        <f>'Bil 1 2008-2024'!AE167</f>
        <v>34745447.886097744</v>
      </c>
      <c r="E167" s="291">
        <f t="shared" si="4"/>
        <v>-177816</v>
      </c>
      <c r="F167" s="234">
        <f>'Bil 1 2008-2024'!AG167</f>
        <v>35433050.886097744</v>
      </c>
      <c r="G167" s="248">
        <f t="shared" si="5"/>
        <v>35255234.886097744</v>
      </c>
      <c r="I167" s="233"/>
      <c r="J167" s="285"/>
      <c r="K167" s="60"/>
      <c r="L167" s="60"/>
      <c r="M167" s="60"/>
      <c r="N167" s="61"/>
    </row>
    <row r="168" spans="1:14" ht="14.25">
      <c r="A168" s="232" t="s">
        <v>328</v>
      </c>
      <c r="B168" s="231" t="s">
        <v>329</v>
      </c>
      <c r="C168" s="86">
        <v>28079619.9804117</v>
      </c>
      <c r="D168" s="96">
        <f>'Bil 1 2008-2024'!AE168</f>
        <v>27832012.9804117</v>
      </c>
      <c r="E168" s="291">
        <f t="shared" si="4"/>
        <v>-247607</v>
      </c>
      <c r="F168" s="234">
        <f>'Bil 1 2008-2024'!AG168</f>
        <v>28565091.9804117</v>
      </c>
      <c r="G168" s="248">
        <f t="shared" si="5"/>
        <v>28317484.9804117</v>
      </c>
      <c r="I168" s="233"/>
      <c r="J168" s="285"/>
      <c r="K168" s="60"/>
      <c r="L168" s="60"/>
      <c r="M168" s="60"/>
      <c r="N168" s="61"/>
    </row>
    <row r="169" spans="1:14" ht="14.25">
      <c r="A169" s="232" t="s">
        <v>330</v>
      </c>
      <c r="B169" s="231" t="s">
        <v>331</v>
      </c>
      <c r="C169" s="86">
        <v>21734715.359027825</v>
      </c>
      <c r="D169" s="96">
        <f>'Bil 1 2008-2024'!AE169</f>
        <v>21645288.359027825</v>
      </c>
      <c r="E169" s="291">
        <f t="shared" si="4"/>
        <v>-89427</v>
      </c>
      <c r="F169" s="234">
        <f>'Bil 1 2008-2024'!AG169</f>
        <v>21913158.359027825</v>
      </c>
      <c r="G169" s="248">
        <f t="shared" si="5"/>
        <v>21823731.359027825</v>
      </c>
      <c r="I169" s="233"/>
      <c r="J169" s="285"/>
      <c r="K169" s="60"/>
      <c r="L169" s="60"/>
      <c r="M169" s="60"/>
      <c r="N169" s="61"/>
    </row>
    <row r="170" spans="1:14" ht="14.25">
      <c r="A170" s="232" t="s">
        <v>332</v>
      </c>
      <c r="B170" s="231" t="s">
        <v>333</v>
      </c>
      <c r="C170" s="86">
        <v>879994257.8628813</v>
      </c>
      <c r="D170" s="96">
        <f>'Bil 1 2008-2024'!AE170</f>
        <v>880626374.8628813</v>
      </c>
      <c r="E170" s="291">
        <f t="shared" si="4"/>
        <v>632117</v>
      </c>
      <c r="F170" s="234">
        <f>'Bil 1 2008-2024'!AG170</f>
        <v>914802101.8628813</v>
      </c>
      <c r="G170" s="248">
        <f t="shared" si="5"/>
        <v>915434218.8628813</v>
      </c>
      <c r="I170" s="233"/>
      <c r="J170" s="285"/>
      <c r="K170" s="60"/>
      <c r="L170" s="60"/>
      <c r="M170" s="60"/>
      <c r="N170" s="61"/>
    </row>
    <row r="171" spans="1:14" ht="14.25">
      <c r="A171" s="232" t="s">
        <v>334</v>
      </c>
      <c r="B171" s="231" t="s">
        <v>335</v>
      </c>
      <c r="C171" s="86">
        <v>121579192.41897154</v>
      </c>
      <c r="D171" s="96">
        <f>'Bil 1 2008-2024'!AE171</f>
        <v>121574056.41897154</v>
      </c>
      <c r="E171" s="291">
        <f t="shared" si="4"/>
        <v>-5136</v>
      </c>
      <c r="F171" s="234">
        <f>'Bil 1 2008-2024'!AG171</f>
        <v>126499486.41897154</v>
      </c>
      <c r="G171" s="248">
        <f t="shared" si="5"/>
        <v>126494350.41897154</v>
      </c>
      <c r="I171" s="233"/>
      <c r="J171" s="285"/>
      <c r="K171" s="60"/>
      <c r="L171" s="60"/>
      <c r="M171" s="60"/>
      <c r="N171" s="61"/>
    </row>
    <row r="172" spans="1:14" ht="14.25">
      <c r="A172" s="232" t="s">
        <v>336</v>
      </c>
      <c r="B172" s="231" t="s">
        <v>337</v>
      </c>
      <c r="C172" s="86">
        <v>97923202.60107005</v>
      </c>
      <c r="D172" s="96">
        <f>'Bil 1 2008-2024'!AE172</f>
        <v>97866516.60107005</v>
      </c>
      <c r="E172" s="291">
        <f t="shared" si="4"/>
        <v>-56686</v>
      </c>
      <c r="F172" s="234">
        <f>'Bil 1 2008-2024'!AG172</f>
        <v>103247457.60107005</v>
      </c>
      <c r="G172" s="248">
        <f t="shared" si="5"/>
        <v>103190771.60107005</v>
      </c>
      <c r="I172" s="233"/>
      <c r="J172" s="285"/>
      <c r="K172" s="60"/>
      <c r="L172" s="60"/>
      <c r="M172" s="60"/>
      <c r="N172" s="61"/>
    </row>
    <row r="173" spans="1:14" ht="14.25">
      <c r="A173" s="232" t="s">
        <v>338</v>
      </c>
      <c r="B173" s="231" t="s">
        <v>339</v>
      </c>
      <c r="C173" s="86">
        <v>47721029.52462137</v>
      </c>
      <c r="D173" s="96">
        <f>'Bil 1 2008-2024'!AE173</f>
        <v>47470148.52462137</v>
      </c>
      <c r="E173" s="291">
        <f t="shared" si="4"/>
        <v>-250881</v>
      </c>
      <c r="F173" s="234">
        <f>'Bil 1 2008-2024'!AG173</f>
        <v>50140534.52462137</v>
      </c>
      <c r="G173" s="248">
        <f t="shared" si="5"/>
        <v>49889653.52462137</v>
      </c>
      <c r="I173" s="233"/>
      <c r="J173" s="285"/>
      <c r="K173" s="60"/>
      <c r="L173" s="60"/>
      <c r="M173" s="60"/>
      <c r="N173" s="61"/>
    </row>
    <row r="174" spans="1:14" ht="14.25">
      <c r="A174" s="232" t="s">
        <v>340</v>
      </c>
      <c r="B174" s="231" t="s">
        <v>341</v>
      </c>
      <c r="C174" s="86">
        <v>121923929.21801028</v>
      </c>
      <c r="D174" s="96">
        <f>'Bil 1 2008-2024'!AE174</f>
        <v>121622189.21801028</v>
      </c>
      <c r="E174" s="291">
        <f t="shared" si="4"/>
        <v>-301740</v>
      </c>
      <c r="F174" s="234">
        <f>'Bil 1 2008-2024'!AG174</f>
        <v>127201879.21801028</v>
      </c>
      <c r="G174" s="248">
        <f t="shared" si="5"/>
        <v>126900139.21801028</v>
      </c>
      <c r="I174" s="233"/>
      <c r="J174" s="285"/>
      <c r="K174" s="60"/>
      <c r="L174" s="60"/>
      <c r="M174" s="60"/>
      <c r="N174" s="61"/>
    </row>
    <row r="175" spans="1:14" ht="14.25">
      <c r="A175" s="232" t="s">
        <v>342</v>
      </c>
      <c r="B175" s="231" t="s">
        <v>343</v>
      </c>
      <c r="C175" s="86">
        <v>42745739.83612949</v>
      </c>
      <c r="D175" s="96">
        <f>'Bil 1 2008-2024'!AE175</f>
        <v>42514149.83612949</v>
      </c>
      <c r="E175" s="291">
        <f t="shared" si="4"/>
        <v>-231590</v>
      </c>
      <c r="F175" s="234">
        <f>'Bil 1 2008-2024'!AG175</f>
        <v>45406791.83612949</v>
      </c>
      <c r="G175" s="248">
        <f t="shared" si="5"/>
        <v>45175201.83612949</v>
      </c>
      <c r="I175" s="233"/>
      <c r="J175" s="285"/>
      <c r="K175" s="60"/>
      <c r="L175" s="60"/>
      <c r="M175" s="60"/>
      <c r="N175" s="61"/>
    </row>
    <row r="176" spans="1:14" ht="14.25">
      <c r="A176" s="232" t="s">
        <v>344</v>
      </c>
      <c r="B176" s="231" t="s">
        <v>345</v>
      </c>
      <c r="C176" s="86">
        <v>86822858.13911304</v>
      </c>
      <c r="D176" s="96">
        <f>'Bil 1 2008-2024'!AE176</f>
        <v>86368776.13911304</v>
      </c>
      <c r="E176" s="291">
        <f t="shared" si="4"/>
        <v>-454082</v>
      </c>
      <c r="F176" s="234">
        <f>'Bil 1 2008-2024'!AG176</f>
        <v>89147669.13911304</v>
      </c>
      <c r="G176" s="248">
        <f t="shared" si="5"/>
        <v>88693587.13911304</v>
      </c>
      <c r="I176" s="233"/>
      <c r="J176" s="285"/>
      <c r="K176" s="60"/>
      <c r="L176" s="60"/>
      <c r="M176" s="60"/>
      <c r="N176" s="61"/>
    </row>
    <row r="177" spans="1:14" ht="14.25">
      <c r="A177" s="232" t="s">
        <v>346</v>
      </c>
      <c r="B177" s="231" t="s">
        <v>347</v>
      </c>
      <c r="C177" s="86">
        <v>113498387.1491792</v>
      </c>
      <c r="D177" s="96">
        <f>'Bil 1 2008-2024'!AE177</f>
        <v>113256057.1491792</v>
      </c>
      <c r="E177" s="291">
        <f t="shared" si="4"/>
        <v>-242330</v>
      </c>
      <c r="F177" s="234">
        <f>'Bil 1 2008-2024'!AG177</f>
        <v>118170890.1491792</v>
      </c>
      <c r="G177" s="248">
        <f t="shared" si="5"/>
        <v>117928560.1491792</v>
      </c>
      <c r="I177" s="233"/>
      <c r="J177" s="285"/>
      <c r="K177" s="60"/>
      <c r="L177" s="60"/>
      <c r="M177" s="60"/>
      <c r="N177" s="61"/>
    </row>
    <row r="178" spans="1:14" ht="14.25">
      <c r="A178" s="232" t="s">
        <v>348</v>
      </c>
      <c r="B178" s="231" t="s">
        <v>349</v>
      </c>
      <c r="C178" s="86">
        <v>84632769.11072816</v>
      </c>
      <c r="D178" s="96">
        <f>'Bil 1 2008-2024'!AE178</f>
        <v>84328558.11072816</v>
      </c>
      <c r="E178" s="291">
        <f t="shared" si="4"/>
        <v>-304211</v>
      </c>
      <c r="F178" s="234">
        <f>'Bil 1 2008-2024'!AG178</f>
        <v>88192921.11072816</v>
      </c>
      <c r="G178" s="248">
        <f t="shared" si="5"/>
        <v>87888710.11072816</v>
      </c>
      <c r="I178" s="233"/>
      <c r="J178" s="285"/>
      <c r="K178" s="60"/>
      <c r="L178" s="60"/>
      <c r="M178" s="60"/>
      <c r="N178" s="61"/>
    </row>
    <row r="179" spans="1:14" ht="14.25">
      <c r="A179" s="232" t="s">
        <v>350</v>
      </c>
      <c r="B179" s="231" t="s">
        <v>351</v>
      </c>
      <c r="C179" s="86">
        <v>214227042.73637423</v>
      </c>
      <c r="D179" s="96">
        <f>'Bil 1 2008-2024'!AE179</f>
        <v>213775137.73637423</v>
      </c>
      <c r="E179" s="291">
        <f t="shared" si="4"/>
        <v>-451905</v>
      </c>
      <c r="F179" s="234">
        <f>'Bil 1 2008-2024'!AG179</f>
        <v>222709250.73637423</v>
      </c>
      <c r="G179" s="248">
        <f t="shared" si="5"/>
        <v>222257345.73637423</v>
      </c>
      <c r="I179" s="233"/>
      <c r="J179" s="285"/>
      <c r="K179" s="60"/>
      <c r="L179" s="60"/>
      <c r="M179" s="60"/>
      <c r="N179" s="61"/>
    </row>
    <row r="180" spans="1:14" ht="14.25">
      <c r="A180" s="232" t="s">
        <v>352</v>
      </c>
      <c r="B180" s="231" t="s">
        <v>353</v>
      </c>
      <c r="C180" s="86">
        <v>59068576.43592996</v>
      </c>
      <c r="D180" s="96">
        <f>'Bil 1 2008-2024'!AE180</f>
        <v>58619295.43592996</v>
      </c>
      <c r="E180" s="291">
        <f t="shared" si="4"/>
        <v>-449281</v>
      </c>
      <c r="F180" s="234">
        <f>'Bil 1 2008-2024'!AG180</f>
        <v>60161237.43592996</v>
      </c>
      <c r="G180" s="248">
        <f t="shared" si="5"/>
        <v>59711956.43592996</v>
      </c>
      <c r="I180" s="233"/>
      <c r="J180" s="285"/>
      <c r="K180" s="60"/>
      <c r="L180" s="60"/>
      <c r="M180" s="60"/>
      <c r="N180" s="61"/>
    </row>
    <row r="181" spans="1:14" ht="14.25">
      <c r="A181" s="232" t="s">
        <v>354</v>
      </c>
      <c r="B181" s="231" t="s">
        <v>355</v>
      </c>
      <c r="C181" s="86">
        <v>29019894.261811897</v>
      </c>
      <c r="D181" s="96">
        <f>'Bil 1 2008-2024'!AE181</f>
        <v>28904285.261811897</v>
      </c>
      <c r="E181" s="291">
        <f t="shared" si="4"/>
        <v>-115609</v>
      </c>
      <c r="F181" s="234">
        <f>'Bil 1 2008-2024'!AG181</f>
        <v>29450365.261811897</v>
      </c>
      <c r="G181" s="248">
        <f t="shared" si="5"/>
        <v>29334756.261811897</v>
      </c>
      <c r="I181" s="233"/>
      <c r="J181" s="285"/>
      <c r="K181" s="60"/>
      <c r="L181" s="60"/>
      <c r="M181" s="60"/>
      <c r="N181" s="61"/>
    </row>
    <row r="182" spans="1:14" ht="14.25">
      <c r="A182" s="232" t="s">
        <v>356</v>
      </c>
      <c r="B182" s="231" t="s">
        <v>357</v>
      </c>
      <c r="C182" s="86">
        <v>57184597.21583383</v>
      </c>
      <c r="D182" s="96">
        <f>'Bil 1 2008-2024'!AE182</f>
        <v>56873972.21583383</v>
      </c>
      <c r="E182" s="291">
        <f t="shared" si="4"/>
        <v>-310625</v>
      </c>
      <c r="F182" s="234">
        <f>'Bil 1 2008-2024'!AG182</f>
        <v>58947394.21583383</v>
      </c>
      <c r="G182" s="248">
        <f t="shared" si="5"/>
        <v>58636769.21583383</v>
      </c>
      <c r="I182" s="233"/>
      <c r="J182" s="285"/>
      <c r="K182" s="60"/>
      <c r="L182" s="60"/>
      <c r="M182" s="60"/>
      <c r="N182" s="61"/>
    </row>
    <row r="183" spans="1:14" ht="14.25">
      <c r="A183" s="232" t="s">
        <v>358</v>
      </c>
      <c r="B183" s="231" t="s">
        <v>359</v>
      </c>
      <c r="C183" s="86">
        <v>90015926.6107735</v>
      </c>
      <c r="D183" s="96">
        <f>'Bil 1 2008-2024'!AE183</f>
        <v>89606367.6107735</v>
      </c>
      <c r="E183" s="291">
        <f t="shared" si="4"/>
        <v>-409559</v>
      </c>
      <c r="F183" s="234">
        <f>'Bil 1 2008-2024'!AG183</f>
        <v>93100391.6107735</v>
      </c>
      <c r="G183" s="248">
        <f t="shared" si="5"/>
        <v>92690832.6107735</v>
      </c>
      <c r="I183" s="233"/>
      <c r="J183" s="285"/>
      <c r="K183" s="60"/>
      <c r="L183" s="60"/>
      <c r="M183" s="60"/>
      <c r="N183" s="61"/>
    </row>
    <row r="184" spans="1:14" ht="14.25">
      <c r="A184" s="232" t="s">
        <v>360</v>
      </c>
      <c r="B184" s="231" t="s">
        <v>361</v>
      </c>
      <c r="C184" s="86">
        <v>42492429.31051054</v>
      </c>
      <c r="D184" s="96">
        <f>'Bil 1 2008-2024'!AE184</f>
        <v>42242856.31051054</v>
      </c>
      <c r="E184" s="291">
        <f t="shared" si="4"/>
        <v>-249573</v>
      </c>
      <c r="F184" s="234">
        <f>'Bil 1 2008-2024'!AG184</f>
        <v>43729060.31051054</v>
      </c>
      <c r="G184" s="248">
        <f t="shared" si="5"/>
        <v>43479487.31051054</v>
      </c>
      <c r="I184" s="233"/>
      <c r="J184" s="285"/>
      <c r="K184" s="60"/>
      <c r="L184" s="60"/>
      <c r="M184" s="60"/>
      <c r="N184" s="61"/>
    </row>
    <row r="185" spans="1:14" ht="14.25">
      <c r="A185" s="232" t="s">
        <v>362</v>
      </c>
      <c r="B185" s="231" t="s">
        <v>363</v>
      </c>
      <c r="C185" s="86">
        <v>115746095.03745346</v>
      </c>
      <c r="D185" s="96">
        <f>'Bil 1 2008-2024'!AE185</f>
        <v>115242422.03745346</v>
      </c>
      <c r="E185" s="291">
        <f t="shared" si="4"/>
        <v>-503673</v>
      </c>
      <c r="F185" s="234">
        <f>'Bil 1 2008-2024'!AG185</f>
        <v>119729138.03745346</v>
      </c>
      <c r="G185" s="248">
        <f t="shared" si="5"/>
        <v>119225465.03745346</v>
      </c>
      <c r="I185" s="233"/>
      <c r="J185" s="285"/>
      <c r="K185" s="60"/>
      <c r="L185" s="60"/>
      <c r="M185" s="60"/>
      <c r="N185" s="61"/>
    </row>
    <row r="186" spans="1:14" ht="14.25">
      <c r="A186" s="232" t="s">
        <v>364</v>
      </c>
      <c r="B186" s="231" t="s">
        <v>365</v>
      </c>
      <c r="C186" s="86">
        <v>23250413.12514735</v>
      </c>
      <c r="D186" s="96">
        <f>'Bil 1 2008-2024'!AE186</f>
        <v>23011712.12514735</v>
      </c>
      <c r="E186" s="291">
        <f t="shared" si="4"/>
        <v>-238701</v>
      </c>
      <c r="F186" s="234">
        <f>'Bil 1 2008-2024'!AG186</f>
        <v>23718707.12514735</v>
      </c>
      <c r="G186" s="248">
        <f t="shared" si="5"/>
        <v>23480006.12514735</v>
      </c>
      <c r="I186" s="233"/>
      <c r="J186" s="285"/>
      <c r="K186" s="60"/>
      <c r="L186" s="60"/>
      <c r="M186" s="60"/>
      <c r="N186" s="61"/>
    </row>
    <row r="187" spans="1:14" ht="14.25">
      <c r="A187" s="232" t="s">
        <v>366</v>
      </c>
      <c r="B187" s="231" t="s">
        <v>367</v>
      </c>
      <c r="C187" s="86">
        <v>32473561.168858238</v>
      </c>
      <c r="D187" s="96">
        <f>'Bil 1 2008-2024'!AE187</f>
        <v>32172026.168858238</v>
      </c>
      <c r="E187" s="291">
        <f t="shared" si="4"/>
        <v>-301535</v>
      </c>
      <c r="F187" s="234">
        <f>'Bil 1 2008-2024'!AG187</f>
        <v>33166499.168858238</v>
      </c>
      <c r="G187" s="248">
        <f t="shared" si="5"/>
        <v>32864964.168858238</v>
      </c>
      <c r="I187" s="233"/>
      <c r="J187" s="285"/>
      <c r="K187" s="60"/>
      <c r="L187" s="60"/>
      <c r="M187" s="60"/>
      <c r="N187" s="61"/>
    </row>
    <row r="188" spans="1:14" ht="14.25">
      <c r="A188" s="232" t="s">
        <v>368</v>
      </c>
      <c r="B188" s="231" t="s">
        <v>369</v>
      </c>
      <c r="C188" s="86">
        <v>71868998.69121245</v>
      </c>
      <c r="D188" s="96">
        <f>'Bil 1 2008-2024'!AE188</f>
        <v>71462422.69121245</v>
      </c>
      <c r="E188" s="291">
        <f t="shared" si="4"/>
        <v>-406576</v>
      </c>
      <c r="F188" s="234">
        <f>'Bil 1 2008-2024'!AG188</f>
        <v>74041903.69121245</v>
      </c>
      <c r="G188" s="248">
        <f t="shared" si="5"/>
        <v>73635327.69121245</v>
      </c>
      <c r="I188" s="233"/>
      <c r="J188" s="285"/>
      <c r="K188" s="60"/>
      <c r="L188" s="60"/>
      <c r="M188" s="60"/>
      <c r="N188" s="61"/>
    </row>
    <row r="189" spans="1:14" ht="14.25">
      <c r="A189" s="232" t="s">
        <v>370</v>
      </c>
      <c r="B189" s="231" t="s">
        <v>371</v>
      </c>
      <c r="C189" s="86">
        <v>30613224.636528507</v>
      </c>
      <c r="D189" s="96">
        <f>'Bil 1 2008-2024'!AE189</f>
        <v>30417447.636528507</v>
      </c>
      <c r="E189" s="291">
        <f t="shared" si="4"/>
        <v>-195777</v>
      </c>
      <c r="F189" s="234">
        <f>'Bil 1 2008-2024'!AG189</f>
        <v>31259917.636528507</v>
      </c>
      <c r="G189" s="248">
        <f t="shared" si="5"/>
        <v>31064140.636528507</v>
      </c>
      <c r="I189" s="233"/>
      <c r="J189" s="285"/>
      <c r="K189" s="60"/>
      <c r="L189" s="60"/>
      <c r="M189" s="60"/>
      <c r="N189" s="61"/>
    </row>
    <row r="190" spans="1:14" ht="14.25">
      <c r="A190" s="232" t="s">
        <v>372</v>
      </c>
      <c r="B190" s="231" t="s">
        <v>373</v>
      </c>
      <c r="C190" s="86">
        <v>20832799.3619298</v>
      </c>
      <c r="D190" s="96">
        <f>'Bil 1 2008-2024'!AE190</f>
        <v>20657395.3619298</v>
      </c>
      <c r="E190" s="291">
        <f t="shared" si="4"/>
        <v>-175404</v>
      </c>
      <c r="F190" s="234">
        <f>'Bil 1 2008-2024'!AG190</f>
        <v>20982145.3619298</v>
      </c>
      <c r="G190" s="248">
        <f t="shared" si="5"/>
        <v>20806741.3619298</v>
      </c>
      <c r="I190" s="233"/>
      <c r="J190" s="285"/>
      <c r="K190" s="60"/>
      <c r="L190" s="60"/>
      <c r="M190" s="60"/>
      <c r="N190" s="61"/>
    </row>
    <row r="191" spans="1:14" ht="14.25">
      <c r="A191" s="232" t="s">
        <v>374</v>
      </c>
      <c r="B191" s="231" t="s">
        <v>375</v>
      </c>
      <c r="C191" s="86">
        <v>32251555.06710799</v>
      </c>
      <c r="D191" s="96">
        <f>'Bil 1 2008-2024'!AE191</f>
        <v>32166786.06710799</v>
      </c>
      <c r="E191" s="291">
        <f t="shared" si="4"/>
        <v>-84769</v>
      </c>
      <c r="F191" s="234">
        <f>'Bil 1 2008-2024'!AG191</f>
        <v>32798384.06710799</v>
      </c>
      <c r="G191" s="248">
        <f t="shared" si="5"/>
        <v>32713615.06710799</v>
      </c>
      <c r="I191" s="233"/>
      <c r="J191" s="285"/>
      <c r="K191" s="60"/>
      <c r="L191" s="60"/>
      <c r="M191" s="60"/>
      <c r="N191" s="61"/>
    </row>
    <row r="192" spans="1:14" ht="14.25">
      <c r="A192" s="232" t="s">
        <v>376</v>
      </c>
      <c r="B192" s="231" t="s">
        <v>377</v>
      </c>
      <c r="C192" s="86">
        <v>9813337.075541846</v>
      </c>
      <c r="D192" s="96">
        <f>'Bil 1 2008-2024'!AE192</f>
        <v>9776604.075541846</v>
      </c>
      <c r="E192" s="291">
        <f t="shared" si="4"/>
        <v>-36733</v>
      </c>
      <c r="F192" s="234">
        <f>'Bil 1 2008-2024'!AG192</f>
        <v>9850515.075541846</v>
      </c>
      <c r="G192" s="248">
        <f t="shared" si="5"/>
        <v>9813782.075541846</v>
      </c>
      <c r="I192" s="233"/>
      <c r="J192" s="285"/>
      <c r="K192" s="60"/>
      <c r="L192" s="60"/>
      <c r="M192" s="60"/>
      <c r="N192" s="61"/>
    </row>
    <row r="193" spans="1:14" ht="14.25">
      <c r="A193" s="232" t="s">
        <v>378</v>
      </c>
      <c r="B193" s="231" t="s">
        <v>379</v>
      </c>
      <c r="C193" s="86">
        <v>34379353.5593543</v>
      </c>
      <c r="D193" s="96">
        <f>'Bil 1 2008-2024'!AE193</f>
        <v>34298431.55935429</v>
      </c>
      <c r="E193" s="291">
        <f t="shared" si="4"/>
        <v>-80922.00000000745</v>
      </c>
      <c r="F193" s="234">
        <f>'Bil 1 2008-2024'!AG193</f>
        <v>36089236.55935429</v>
      </c>
      <c r="G193" s="248">
        <f t="shared" si="5"/>
        <v>36008314.55935428</v>
      </c>
      <c r="I193" s="233"/>
      <c r="J193" s="285"/>
      <c r="K193" s="60"/>
      <c r="L193" s="60"/>
      <c r="M193" s="60"/>
      <c r="N193" s="61"/>
    </row>
    <row r="194" spans="1:14" ht="14.25">
      <c r="A194" s="232" t="s">
        <v>380</v>
      </c>
      <c r="B194" s="231" t="s">
        <v>381</v>
      </c>
      <c r="C194" s="86">
        <v>6757997.23696381</v>
      </c>
      <c r="D194" s="96">
        <f>'Bil 1 2008-2024'!AE194</f>
        <v>6756607.23696381</v>
      </c>
      <c r="E194" s="291">
        <f t="shared" si="4"/>
        <v>-1390</v>
      </c>
      <c r="F194" s="234">
        <f>'Bil 1 2008-2024'!AG194</f>
        <v>6794777.23696381</v>
      </c>
      <c r="G194" s="248">
        <f t="shared" si="5"/>
        <v>6793387.23696381</v>
      </c>
      <c r="I194" s="233"/>
      <c r="J194" s="285"/>
      <c r="K194" s="60"/>
      <c r="L194" s="60"/>
      <c r="M194" s="60"/>
      <c r="N194" s="61"/>
    </row>
    <row r="195" spans="1:14" ht="14.25">
      <c r="A195" s="232" t="s">
        <v>382</v>
      </c>
      <c r="B195" s="231" t="s">
        <v>383</v>
      </c>
      <c r="C195" s="86">
        <v>28320576.66146729</v>
      </c>
      <c r="D195" s="96">
        <f>'Bil 1 2008-2024'!AE195</f>
        <v>28112995.66146729</v>
      </c>
      <c r="E195" s="291">
        <f t="shared" si="4"/>
        <v>-207581</v>
      </c>
      <c r="F195" s="234">
        <f>'Bil 1 2008-2024'!AG195</f>
        <v>28643262.66146729</v>
      </c>
      <c r="G195" s="248">
        <f t="shared" si="5"/>
        <v>28435681.66146729</v>
      </c>
      <c r="I195" s="233"/>
      <c r="J195" s="285"/>
      <c r="K195" s="60"/>
      <c r="L195" s="60"/>
      <c r="M195" s="60"/>
      <c r="N195" s="61"/>
    </row>
    <row r="196" spans="1:14" ht="14.25">
      <c r="A196" s="232" t="s">
        <v>384</v>
      </c>
      <c r="B196" s="231" t="s">
        <v>385</v>
      </c>
      <c r="C196" s="86">
        <v>21842887.27976783</v>
      </c>
      <c r="D196" s="96">
        <f>'Bil 1 2008-2024'!AE196</f>
        <v>21652645.27976783</v>
      </c>
      <c r="E196" s="291">
        <f t="shared" si="4"/>
        <v>-190242</v>
      </c>
      <c r="F196" s="234">
        <f>'Bil 1 2008-2024'!AG196</f>
        <v>21923902.27976783</v>
      </c>
      <c r="G196" s="248">
        <f t="shared" si="5"/>
        <v>21733660.27976783</v>
      </c>
      <c r="I196" s="233"/>
      <c r="J196" s="285"/>
      <c r="K196" s="60"/>
      <c r="L196" s="60"/>
      <c r="M196" s="60"/>
      <c r="N196" s="61"/>
    </row>
    <row r="197" spans="1:14" ht="14.25">
      <c r="A197" s="232" t="s">
        <v>386</v>
      </c>
      <c r="B197" s="231" t="s">
        <v>387</v>
      </c>
      <c r="C197" s="86">
        <v>27345931.89036001</v>
      </c>
      <c r="D197" s="96">
        <f>'Bil 1 2008-2024'!AE197</f>
        <v>27210692.89036001</v>
      </c>
      <c r="E197" s="291">
        <f t="shared" si="4"/>
        <v>-135239</v>
      </c>
      <c r="F197" s="234">
        <f>'Bil 1 2008-2024'!AG197</f>
        <v>27780247.89036001</v>
      </c>
      <c r="G197" s="248">
        <f t="shared" si="5"/>
        <v>27645008.89036001</v>
      </c>
      <c r="I197" s="233"/>
      <c r="J197" s="285"/>
      <c r="K197" s="60"/>
      <c r="L197" s="60"/>
      <c r="M197" s="60"/>
      <c r="N197" s="61"/>
    </row>
    <row r="198" spans="1:14" ht="14.25">
      <c r="A198" s="232" t="s">
        <v>388</v>
      </c>
      <c r="B198" s="231" t="s">
        <v>389</v>
      </c>
      <c r="C198" s="86">
        <v>33648875.66400651</v>
      </c>
      <c r="D198" s="96">
        <f>'Bil 1 2008-2024'!AE198</f>
        <v>33494510.66400651</v>
      </c>
      <c r="E198" s="291">
        <f aca="true" t="shared" si="6" ref="E198:E261">D198-C198</f>
        <v>-154365</v>
      </c>
      <c r="F198" s="234">
        <f>'Bil 1 2008-2024'!AG198</f>
        <v>34109197.66400651</v>
      </c>
      <c r="G198" s="248">
        <f aca="true" t="shared" si="7" ref="G198:G261">E198+F198</f>
        <v>33954832.66400651</v>
      </c>
      <c r="I198" s="233"/>
      <c r="J198" s="285"/>
      <c r="K198" s="60"/>
      <c r="L198" s="60"/>
      <c r="M198" s="60"/>
      <c r="N198" s="61"/>
    </row>
    <row r="199" spans="1:14" ht="14.25">
      <c r="A199" s="232" t="s">
        <v>390</v>
      </c>
      <c r="B199" s="231" t="s">
        <v>391</v>
      </c>
      <c r="C199" s="86">
        <v>174886582.74734733</v>
      </c>
      <c r="D199" s="96">
        <f>'Bil 1 2008-2024'!AE199</f>
        <v>174583794.74734733</v>
      </c>
      <c r="E199" s="291">
        <f t="shared" si="6"/>
        <v>-302788</v>
      </c>
      <c r="F199" s="234">
        <f>'Bil 1 2008-2024'!AG199</f>
        <v>181359901.74734733</v>
      </c>
      <c r="G199" s="248">
        <f t="shared" si="7"/>
        <v>181057113.74734733</v>
      </c>
      <c r="I199" s="233"/>
      <c r="J199" s="285"/>
      <c r="K199" s="60"/>
      <c r="L199" s="60"/>
      <c r="M199" s="60"/>
      <c r="N199" s="61"/>
    </row>
    <row r="200" spans="1:14" ht="14.25">
      <c r="A200" s="232" t="s">
        <v>392</v>
      </c>
      <c r="B200" s="231" t="s">
        <v>393</v>
      </c>
      <c r="C200" s="86">
        <v>56819615.687947735</v>
      </c>
      <c r="D200" s="96">
        <f>'Bil 1 2008-2024'!AE200</f>
        <v>56309821.687947735</v>
      </c>
      <c r="E200" s="291">
        <f t="shared" si="6"/>
        <v>-509794</v>
      </c>
      <c r="F200" s="234">
        <f>'Bil 1 2008-2024'!AG200</f>
        <v>57630162.687947735</v>
      </c>
      <c r="G200" s="248">
        <f t="shared" si="7"/>
        <v>57120368.687947735</v>
      </c>
      <c r="I200" s="233"/>
      <c r="J200" s="285"/>
      <c r="K200" s="60"/>
      <c r="L200" s="60"/>
      <c r="M200" s="60"/>
      <c r="N200" s="61"/>
    </row>
    <row r="201" spans="1:14" ht="14.25">
      <c r="A201" s="232" t="s">
        <v>394</v>
      </c>
      <c r="B201" s="231" t="s">
        <v>395</v>
      </c>
      <c r="C201" s="86">
        <v>19588309.876212917</v>
      </c>
      <c r="D201" s="96">
        <f>'Bil 1 2008-2024'!AE201</f>
        <v>19566499.876212917</v>
      </c>
      <c r="E201" s="291">
        <f t="shared" si="6"/>
        <v>-21810</v>
      </c>
      <c r="F201" s="234">
        <f>'Bil 1 2008-2024'!AG201</f>
        <v>19813613.876212917</v>
      </c>
      <c r="G201" s="248">
        <f t="shared" si="7"/>
        <v>19791803.876212917</v>
      </c>
      <c r="I201" s="233"/>
      <c r="J201" s="285"/>
      <c r="K201" s="60"/>
      <c r="L201" s="60"/>
      <c r="M201" s="60"/>
      <c r="N201" s="61"/>
    </row>
    <row r="202" spans="1:14" ht="14.25">
      <c r="A202" s="232" t="s">
        <v>396</v>
      </c>
      <c r="B202" s="231" t="s">
        <v>397</v>
      </c>
      <c r="C202" s="86">
        <v>23711026.20458872</v>
      </c>
      <c r="D202" s="96">
        <f>'Bil 1 2008-2024'!AE202</f>
        <v>23707038.20458872</v>
      </c>
      <c r="E202" s="291">
        <f t="shared" si="6"/>
        <v>-3988</v>
      </c>
      <c r="F202" s="234">
        <f>'Bil 1 2008-2024'!AG202</f>
        <v>23905926.20458872</v>
      </c>
      <c r="G202" s="248">
        <f t="shared" si="7"/>
        <v>23901938.20458872</v>
      </c>
      <c r="I202" s="233"/>
      <c r="J202" s="285"/>
      <c r="K202" s="60"/>
      <c r="L202" s="60"/>
      <c r="M202" s="60"/>
      <c r="N202" s="61"/>
    </row>
    <row r="203" spans="1:14" ht="14.25">
      <c r="A203" s="232" t="s">
        <v>398</v>
      </c>
      <c r="B203" s="231" t="s">
        <v>399</v>
      </c>
      <c r="C203" s="86">
        <v>67317534.32601793</v>
      </c>
      <c r="D203" s="96">
        <f>'Bil 1 2008-2024'!AE203</f>
        <v>66729459.32601792</v>
      </c>
      <c r="E203" s="291">
        <f t="shared" si="6"/>
        <v>-588075.0000000075</v>
      </c>
      <c r="F203" s="234">
        <f>'Bil 1 2008-2024'!AG203</f>
        <v>68330201.32601792</v>
      </c>
      <c r="G203" s="248">
        <f t="shared" si="7"/>
        <v>67742126.32601792</v>
      </c>
      <c r="I203" s="233"/>
      <c r="J203" s="285"/>
      <c r="K203" s="60"/>
      <c r="L203" s="60"/>
      <c r="M203" s="60"/>
      <c r="N203" s="61"/>
    </row>
    <row r="204" spans="1:14" ht="14.25">
      <c r="A204" s="232" t="s">
        <v>400</v>
      </c>
      <c r="B204" s="231" t="s">
        <v>401</v>
      </c>
      <c r="C204" s="86">
        <v>36337443.29962817</v>
      </c>
      <c r="D204" s="96">
        <f>'Bil 1 2008-2024'!AE204</f>
        <v>36131806.29962817</v>
      </c>
      <c r="E204" s="291">
        <f t="shared" si="6"/>
        <v>-205637</v>
      </c>
      <c r="F204" s="234">
        <f>'Bil 1 2008-2024'!AG204</f>
        <v>36679177.29962817</v>
      </c>
      <c r="G204" s="248">
        <f t="shared" si="7"/>
        <v>36473540.29962817</v>
      </c>
      <c r="I204" s="233"/>
      <c r="J204" s="285"/>
      <c r="K204" s="60"/>
      <c r="L204" s="60"/>
      <c r="M204" s="60"/>
      <c r="N204" s="61"/>
    </row>
    <row r="205" spans="1:14" ht="14.25">
      <c r="A205" s="232" t="s">
        <v>402</v>
      </c>
      <c r="B205" s="231" t="s">
        <v>403</v>
      </c>
      <c r="C205" s="86">
        <v>21011915.176929347</v>
      </c>
      <c r="D205" s="96">
        <f>'Bil 1 2008-2024'!AE205</f>
        <v>20833849.176929347</v>
      </c>
      <c r="E205" s="291">
        <f t="shared" si="6"/>
        <v>-178066</v>
      </c>
      <c r="F205" s="234">
        <f>'Bil 1 2008-2024'!AG205</f>
        <v>21364217.176929347</v>
      </c>
      <c r="G205" s="248">
        <f t="shared" si="7"/>
        <v>21186151.176929347</v>
      </c>
      <c r="I205" s="233"/>
      <c r="J205" s="285"/>
      <c r="K205" s="60"/>
      <c r="L205" s="60"/>
      <c r="M205" s="60"/>
      <c r="N205" s="61"/>
    </row>
    <row r="206" spans="1:14" ht="14.25">
      <c r="A206" s="232" t="s">
        <v>404</v>
      </c>
      <c r="B206" s="231" t="s">
        <v>405</v>
      </c>
      <c r="C206" s="86">
        <v>13344523.425410347</v>
      </c>
      <c r="D206" s="96">
        <f>'Bil 1 2008-2024'!AE206</f>
        <v>13236304.425410347</v>
      </c>
      <c r="E206" s="291">
        <f t="shared" si="6"/>
        <v>-108219</v>
      </c>
      <c r="F206" s="234">
        <f>'Bil 1 2008-2024'!AG206</f>
        <v>13453978.425410347</v>
      </c>
      <c r="G206" s="248">
        <f t="shared" si="7"/>
        <v>13345759.425410347</v>
      </c>
      <c r="I206" s="233"/>
      <c r="J206" s="285"/>
      <c r="K206" s="60"/>
      <c r="L206" s="60"/>
      <c r="M206" s="60"/>
      <c r="N206" s="61"/>
    </row>
    <row r="207" spans="1:14" ht="14.25">
      <c r="A207" s="232" t="s">
        <v>406</v>
      </c>
      <c r="B207" s="231" t="s">
        <v>407</v>
      </c>
      <c r="C207" s="86">
        <v>38802922.00752696</v>
      </c>
      <c r="D207" s="96">
        <f>'Bil 1 2008-2024'!AE207</f>
        <v>38490661.00752696</v>
      </c>
      <c r="E207" s="291">
        <f t="shared" si="6"/>
        <v>-312261</v>
      </c>
      <c r="F207" s="234">
        <f>'Bil 1 2008-2024'!AG207</f>
        <v>39623744.00752696</v>
      </c>
      <c r="G207" s="248">
        <f t="shared" si="7"/>
        <v>39311483.00752696</v>
      </c>
      <c r="I207" s="233"/>
      <c r="J207" s="285"/>
      <c r="K207" s="60"/>
      <c r="L207" s="60"/>
      <c r="M207" s="60"/>
      <c r="N207" s="61"/>
    </row>
    <row r="208" spans="1:14" ht="14.25">
      <c r="A208" s="232" t="s">
        <v>408</v>
      </c>
      <c r="B208" s="231" t="s">
        <v>409</v>
      </c>
      <c r="C208" s="86">
        <v>19853075.0811644</v>
      </c>
      <c r="D208" s="96">
        <f>'Bil 1 2008-2024'!AE208</f>
        <v>19809457.0811644</v>
      </c>
      <c r="E208" s="291">
        <f t="shared" si="6"/>
        <v>-43618</v>
      </c>
      <c r="F208" s="234">
        <f>'Bil 1 2008-2024'!AG208</f>
        <v>19984270.0811644</v>
      </c>
      <c r="G208" s="248">
        <f t="shared" si="7"/>
        <v>19940652.0811644</v>
      </c>
      <c r="I208" s="233"/>
      <c r="J208" s="285"/>
      <c r="K208" s="60"/>
      <c r="L208" s="60"/>
      <c r="M208" s="60"/>
      <c r="N208" s="61"/>
    </row>
    <row r="209" spans="1:14" ht="14.25">
      <c r="A209" s="232" t="s">
        <v>410</v>
      </c>
      <c r="B209" s="231" t="s">
        <v>411</v>
      </c>
      <c r="C209" s="86">
        <v>16453444.326652752</v>
      </c>
      <c r="D209" s="96">
        <f>'Bil 1 2008-2024'!AE209</f>
        <v>16424493.326652752</v>
      </c>
      <c r="E209" s="291">
        <f t="shared" si="6"/>
        <v>-28951</v>
      </c>
      <c r="F209" s="234">
        <f>'Bil 1 2008-2024'!AG209</f>
        <v>16550037.326652752</v>
      </c>
      <c r="G209" s="248">
        <f t="shared" si="7"/>
        <v>16521086.326652752</v>
      </c>
      <c r="I209" s="233"/>
      <c r="J209" s="285"/>
      <c r="K209" s="60"/>
      <c r="L209" s="60"/>
      <c r="M209" s="60"/>
      <c r="N209" s="61"/>
    </row>
    <row r="210" spans="1:14" ht="14.25">
      <c r="A210" s="232" t="s">
        <v>412</v>
      </c>
      <c r="B210" s="231" t="s">
        <v>413</v>
      </c>
      <c r="C210" s="86">
        <v>11024205.579486707</v>
      </c>
      <c r="D210" s="96">
        <f>'Bil 1 2008-2024'!AE210</f>
        <v>11008368.579486707</v>
      </c>
      <c r="E210" s="291">
        <f t="shared" si="6"/>
        <v>-15837</v>
      </c>
      <c r="F210" s="234">
        <f>'Bil 1 2008-2024'!AG210</f>
        <v>10995592.579486707</v>
      </c>
      <c r="G210" s="248">
        <f t="shared" si="7"/>
        <v>10979755.579486707</v>
      </c>
      <c r="I210" s="233"/>
      <c r="J210" s="285"/>
      <c r="K210" s="60"/>
      <c r="L210" s="60"/>
      <c r="M210" s="60"/>
      <c r="N210" s="61"/>
    </row>
    <row r="211" spans="1:14" ht="14.25">
      <c r="A211" s="232" t="s">
        <v>414</v>
      </c>
      <c r="B211" s="231" t="s">
        <v>415</v>
      </c>
      <c r="C211" s="86">
        <v>267241008.41380233</v>
      </c>
      <c r="D211" s="96">
        <f>'Bil 1 2008-2024'!AE211</f>
        <v>266801849.41380233</v>
      </c>
      <c r="E211" s="291">
        <f t="shared" si="6"/>
        <v>-439159</v>
      </c>
      <c r="F211" s="234">
        <f>'Bil 1 2008-2024'!AG211</f>
        <v>279042442.4138023</v>
      </c>
      <c r="G211" s="248">
        <f t="shared" si="7"/>
        <v>278603283.4138023</v>
      </c>
      <c r="I211" s="233"/>
      <c r="J211" s="285"/>
      <c r="K211" s="60"/>
      <c r="L211" s="60"/>
      <c r="M211" s="60"/>
      <c r="N211" s="61"/>
    </row>
    <row r="212" spans="1:14" ht="14.25">
      <c r="A212" s="232" t="s">
        <v>416</v>
      </c>
      <c r="B212" s="231" t="s">
        <v>417</v>
      </c>
      <c r="C212" s="86">
        <v>47145673.0830688</v>
      </c>
      <c r="D212" s="96">
        <f>'Bil 1 2008-2024'!AE212</f>
        <v>46901692.0830688</v>
      </c>
      <c r="E212" s="291">
        <f t="shared" si="6"/>
        <v>-243981</v>
      </c>
      <c r="F212" s="234">
        <f>'Bil 1 2008-2024'!AG212</f>
        <v>48590781.0830688</v>
      </c>
      <c r="G212" s="248">
        <f t="shared" si="7"/>
        <v>48346800.0830688</v>
      </c>
      <c r="I212" s="233"/>
      <c r="J212" s="285"/>
      <c r="K212" s="60"/>
      <c r="L212" s="60"/>
      <c r="M212" s="60"/>
      <c r="N212" s="61"/>
    </row>
    <row r="213" spans="1:14" ht="14.25">
      <c r="A213" s="232" t="s">
        <v>418</v>
      </c>
      <c r="B213" s="231" t="s">
        <v>419</v>
      </c>
      <c r="C213" s="86">
        <v>33096372.998549</v>
      </c>
      <c r="D213" s="96">
        <f>'Bil 1 2008-2024'!AE213</f>
        <v>32839052.998549</v>
      </c>
      <c r="E213" s="291">
        <f t="shared" si="6"/>
        <v>-257320</v>
      </c>
      <c r="F213" s="234">
        <f>'Bil 1 2008-2024'!AG213</f>
        <v>33727649.998549</v>
      </c>
      <c r="G213" s="248">
        <f t="shared" si="7"/>
        <v>33470329.998549</v>
      </c>
      <c r="I213" s="233"/>
      <c r="J213" s="285"/>
      <c r="K213" s="60"/>
      <c r="L213" s="60"/>
      <c r="M213" s="60"/>
      <c r="N213" s="61"/>
    </row>
    <row r="214" spans="1:14" ht="14.25">
      <c r="A214" s="232" t="s">
        <v>420</v>
      </c>
      <c r="B214" s="231" t="s">
        <v>421</v>
      </c>
      <c r="C214" s="86">
        <v>65698227.08352222</v>
      </c>
      <c r="D214" s="96">
        <f>'Bil 1 2008-2024'!AE214</f>
        <v>65396568.08352222</v>
      </c>
      <c r="E214" s="291">
        <f t="shared" si="6"/>
        <v>-301659</v>
      </c>
      <c r="F214" s="234">
        <f>'Bil 1 2008-2024'!AG214</f>
        <v>67862366.08352223</v>
      </c>
      <c r="G214" s="248">
        <f t="shared" si="7"/>
        <v>67560707.08352223</v>
      </c>
      <c r="I214" s="233"/>
      <c r="J214" s="285"/>
      <c r="K214" s="60"/>
      <c r="L214" s="60"/>
      <c r="M214" s="60"/>
      <c r="N214" s="61"/>
    </row>
    <row r="215" spans="1:14" ht="14.25">
      <c r="A215" s="232" t="s">
        <v>422</v>
      </c>
      <c r="B215" s="231" t="s">
        <v>423</v>
      </c>
      <c r="C215" s="86">
        <v>27762480.275414877</v>
      </c>
      <c r="D215" s="96">
        <f>'Bil 1 2008-2024'!AE215</f>
        <v>27614285.275414877</v>
      </c>
      <c r="E215" s="291">
        <f t="shared" si="6"/>
        <v>-148195</v>
      </c>
      <c r="F215" s="234">
        <f>'Bil 1 2008-2024'!AG215</f>
        <v>28297249.275414877</v>
      </c>
      <c r="G215" s="248">
        <f t="shared" si="7"/>
        <v>28149054.275414877</v>
      </c>
      <c r="I215" s="233"/>
      <c r="J215" s="285"/>
      <c r="K215" s="60"/>
      <c r="L215" s="60"/>
      <c r="M215" s="60"/>
      <c r="N215" s="61"/>
    </row>
    <row r="216" spans="1:14" ht="14.25">
      <c r="A216" s="232" t="s">
        <v>424</v>
      </c>
      <c r="B216" s="231" t="s">
        <v>425</v>
      </c>
      <c r="C216" s="86">
        <v>57858172.66981043</v>
      </c>
      <c r="D216" s="96">
        <f>'Bil 1 2008-2024'!AE216</f>
        <v>57616570.66981043</v>
      </c>
      <c r="E216" s="291">
        <f t="shared" si="6"/>
        <v>-241602</v>
      </c>
      <c r="F216" s="234">
        <f>'Bil 1 2008-2024'!AG216</f>
        <v>58496487.66981043</v>
      </c>
      <c r="G216" s="248">
        <f t="shared" si="7"/>
        <v>58254885.66981043</v>
      </c>
      <c r="I216" s="233"/>
      <c r="J216" s="285"/>
      <c r="K216" s="60"/>
      <c r="L216" s="60"/>
      <c r="M216" s="60"/>
      <c r="N216" s="61"/>
    </row>
    <row r="217" spans="1:14" ht="14.25">
      <c r="A217" s="232" t="s">
        <v>426</v>
      </c>
      <c r="B217" s="231" t="s">
        <v>427</v>
      </c>
      <c r="C217" s="86">
        <v>12371107.576040622</v>
      </c>
      <c r="D217" s="96">
        <f>'Bil 1 2008-2024'!AE217</f>
        <v>12318296.576040622</v>
      </c>
      <c r="E217" s="291">
        <f t="shared" si="6"/>
        <v>-52811</v>
      </c>
      <c r="F217" s="234">
        <f>'Bil 1 2008-2024'!AG217</f>
        <v>12498920.576040622</v>
      </c>
      <c r="G217" s="248">
        <f t="shared" si="7"/>
        <v>12446109.576040622</v>
      </c>
      <c r="I217" s="233"/>
      <c r="J217" s="285"/>
      <c r="K217" s="60"/>
      <c r="L217" s="60"/>
      <c r="M217" s="60"/>
      <c r="N217" s="61"/>
    </row>
    <row r="218" spans="1:14" ht="14.25">
      <c r="A218" s="232" t="s">
        <v>428</v>
      </c>
      <c r="B218" s="231" t="s">
        <v>429</v>
      </c>
      <c r="C218" s="86">
        <v>24165909.711798303</v>
      </c>
      <c r="D218" s="96">
        <f>'Bil 1 2008-2024'!AE218</f>
        <v>23942047.711798303</v>
      </c>
      <c r="E218" s="291">
        <f t="shared" si="6"/>
        <v>-223862</v>
      </c>
      <c r="F218" s="234">
        <f>'Bil 1 2008-2024'!AG218</f>
        <v>24796557.711798303</v>
      </c>
      <c r="G218" s="248">
        <f t="shared" si="7"/>
        <v>24572695.711798303</v>
      </c>
      <c r="I218" s="233"/>
      <c r="J218" s="285"/>
      <c r="K218" s="60"/>
      <c r="L218" s="60"/>
      <c r="M218" s="60"/>
      <c r="N218" s="61"/>
    </row>
    <row r="219" spans="1:14" ht="14.25">
      <c r="A219" s="232" t="s">
        <v>430</v>
      </c>
      <c r="B219" s="231" t="s">
        <v>431</v>
      </c>
      <c r="C219" s="86">
        <v>20312792.474925175</v>
      </c>
      <c r="D219" s="96">
        <f>'Bil 1 2008-2024'!AE219</f>
        <v>20077432.474925175</v>
      </c>
      <c r="E219" s="291">
        <f t="shared" si="6"/>
        <v>-235360</v>
      </c>
      <c r="F219" s="234">
        <f>'Bil 1 2008-2024'!AG219</f>
        <v>20902720.474925175</v>
      </c>
      <c r="G219" s="248">
        <f t="shared" si="7"/>
        <v>20667360.474925175</v>
      </c>
      <c r="I219" s="233"/>
      <c r="J219" s="285"/>
      <c r="K219" s="60"/>
      <c r="L219" s="60"/>
      <c r="M219" s="60"/>
      <c r="N219" s="61"/>
    </row>
    <row r="220" spans="1:14" ht="14.25">
      <c r="A220" s="232" t="s">
        <v>432</v>
      </c>
      <c r="B220" s="231" t="s">
        <v>433</v>
      </c>
      <c r="C220" s="86">
        <v>34515852.507028185</v>
      </c>
      <c r="D220" s="96">
        <f>'Bil 1 2008-2024'!AE220</f>
        <v>34188556.507028185</v>
      </c>
      <c r="E220" s="291">
        <f t="shared" si="6"/>
        <v>-327296</v>
      </c>
      <c r="F220" s="234">
        <f>'Bil 1 2008-2024'!AG220</f>
        <v>36117100.507028185</v>
      </c>
      <c r="G220" s="248">
        <f t="shared" si="7"/>
        <v>35789804.507028185</v>
      </c>
      <c r="I220" s="233"/>
      <c r="J220" s="285"/>
      <c r="K220" s="60"/>
      <c r="L220" s="60"/>
      <c r="M220" s="60"/>
      <c r="N220" s="61"/>
    </row>
    <row r="221" spans="1:14" ht="14.25">
      <c r="A221" s="232" t="s">
        <v>434</v>
      </c>
      <c r="B221" s="231" t="s">
        <v>435</v>
      </c>
      <c r="C221" s="86">
        <v>12313267.059943767</v>
      </c>
      <c r="D221" s="96">
        <f>'Bil 1 2008-2024'!AE221</f>
        <v>12241697.059943767</v>
      </c>
      <c r="E221" s="291">
        <f t="shared" si="6"/>
        <v>-71570</v>
      </c>
      <c r="F221" s="234">
        <f>'Bil 1 2008-2024'!AG221</f>
        <v>12512092.059943767</v>
      </c>
      <c r="G221" s="248">
        <f t="shared" si="7"/>
        <v>12440522.059943767</v>
      </c>
      <c r="I221" s="233"/>
      <c r="J221" s="285"/>
      <c r="K221" s="60"/>
      <c r="L221" s="60"/>
      <c r="M221" s="60"/>
      <c r="N221" s="61"/>
    </row>
    <row r="222" spans="1:14" ht="14.25">
      <c r="A222" s="232" t="s">
        <v>436</v>
      </c>
      <c r="B222" s="231" t="s">
        <v>437</v>
      </c>
      <c r="C222" s="86">
        <v>264254063.79849443</v>
      </c>
      <c r="D222" s="96">
        <f>'Bil 1 2008-2024'!AE222</f>
        <v>263763311.79849443</v>
      </c>
      <c r="E222" s="291">
        <f t="shared" si="6"/>
        <v>-490752</v>
      </c>
      <c r="F222" s="234">
        <f>'Bil 1 2008-2024'!AG222</f>
        <v>276912765.79849446</v>
      </c>
      <c r="G222" s="248">
        <f t="shared" si="7"/>
        <v>276422013.79849446</v>
      </c>
      <c r="I222" s="233"/>
      <c r="J222" s="285"/>
      <c r="K222" s="60"/>
      <c r="L222" s="60"/>
      <c r="M222" s="60"/>
      <c r="N222" s="61"/>
    </row>
    <row r="223" spans="1:14" ht="14.25">
      <c r="A223" s="232" t="s">
        <v>438</v>
      </c>
      <c r="B223" s="231" t="s">
        <v>439</v>
      </c>
      <c r="C223" s="86">
        <v>51610611.686859496</v>
      </c>
      <c r="D223" s="96">
        <f>'Bil 1 2008-2024'!AE223</f>
        <v>51355295.686859496</v>
      </c>
      <c r="E223" s="291">
        <f t="shared" si="6"/>
        <v>-255316</v>
      </c>
      <c r="F223" s="234">
        <f>'Bil 1 2008-2024'!AG223</f>
        <v>54078696.686859496</v>
      </c>
      <c r="G223" s="248">
        <f t="shared" si="7"/>
        <v>53823380.686859496</v>
      </c>
      <c r="I223" s="233"/>
      <c r="J223" s="285"/>
      <c r="K223" s="60"/>
      <c r="L223" s="60"/>
      <c r="M223" s="60"/>
      <c r="N223" s="61"/>
    </row>
    <row r="224" spans="1:14" ht="14.25">
      <c r="A224" s="232" t="s">
        <v>440</v>
      </c>
      <c r="B224" s="231" t="s">
        <v>441</v>
      </c>
      <c r="C224" s="86">
        <v>26792270.449170202</v>
      </c>
      <c r="D224" s="96">
        <f>'Bil 1 2008-2024'!AE224</f>
        <v>26647520.449170202</v>
      </c>
      <c r="E224" s="291">
        <f t="shared" si="6"/>
        <v>-144750</v>
      </c>
      <c r="F224" s="234">
        <f>'Bil 1 2008-2024'!AG224</f>
        <v>27442578.449170202</v>
      </c>
      <c r="G224" s="248">
        <f t="shared" si="7"/>
        <v>27297828.449170202</v>
      </c>
      <c r="I224" s="233"/>
      <c r="J224" s="285"/>
      <c r="K224" s="60"/>
      <c r="L224" s="60"/>
      <c r="M224" s="60"/>
      <c r="N224" s="61"/>
    </row>
    <row r="225" spans="1:14" ht="14.25">
      <c r="A225" s="232" t="s">
        <v>442</v>
      </c>
      <c r="B225" s="231" t="s">
        <v>443</v>
      </c>
      <c r="C225" s="86">
        <v>55883145.66645503</v>
      </c>
      <c r="D225" s="96">
        <f>'Bil 1 2008-2024'!AE225</f>
        <v>55519029.66645503</v>
      </c>
      <c r="E225" s="291">
        <f t="shared" si="6"/>
        <v>-364116</v>
      </c>
      <c r="F225" s="234">
        <f>'Bil 1 2008-2024'!AG225</f>
        <v>58499850.66645503</v>
      </c>
      <c r="G225" s="248">
        <f t="shared" si="7"/>
        <v>58135734.66645503</v>
      </c>
      <c r="I225" s="233"/>
      <c r="J225" s="285"/>
      <c r="K225" s="60"/>
      <c r="L225" s="60"/>
      <c r="M225" s="60"/>
      <c r="N225" s="61"/>
    </row>
    <row r="226" spans="1:14" ht="14.25">
      <c r="A226" s="232" t="s">
        <v>444</v>
      </c>
      <c r="B226" s="231" t="s">
        <v>445</v>
      </c>
      <c r="C226" s="86">
        <v>31009923.296091393</v>
      </c>
      <c r="D226" s="96">
        <f>'Bil 1 2008-2024'!AE226</f>
        <v>30642905.296091393</v>
      </c>
      <c r="E226" s="291">
        <f t="shared" si="6"/>
        <v>-367018</v>
      </c>
      <c r="F226" s="234">
        <f>'Bil 1 2008-2024'!AG226</f>
        <v>32172690.296091393</v>
      </c>
      <c r="G226" s="248">
        <f t="shared" si="7"/>
        <v>31805672.296091393</v>
      </c>
      <c r="I226" s="233"/>
      <c r="J226" s="285"/>
      <c r="K226" s="60"/>
      <c r="L226" s="60"/>
      <c r="M226" s="60"/>
      <c r="N226" s="61"/>
    </row>
    <row r="227" spans="1:14" ht="14.25">
      <c r="A227" s="232" t="s">
        <v>446</v>
      </c>
      <c r="B227" s="231" t="s">
        <v>447</v>
      </c>
      <c r="C227" s="86">
        <v>15302400.755690567</v>
      </c>
      <c r="D227" s="96">
        <f>'Bil 1 2008-2024'!AE227</f>
        <v>15303686.755690567</v>
      </c>
      <c r="E227" s="291">
        <f t="shared" si="6"/>
        <v>1286</v>
      </c>
      <c r="F227" s="234">
        <f>'Bil 1 2008-2024'!AG227</f>
        <v>15468376.755690567</v>
      </c>
      <c r="G227" s="248">
        <f t="shared" si="7"/>
        <v>15469662.755690567</v>
      </c>
      <c r="I227" s="233"/>
      <c r="J227" s="285"/>
      <c r="K227" s="60"/>
      <c r="L227" s="60"/>
      <c r="M227" s="60"/>
      <c r="N227" s="61"/>
    </row>
    <row r="228" spans="1:14" ht="14.25">
      <c r="A228" s="232" t="s">
        <v>448</v>
      </c>
      <c r="B228" s="231" t="s">
        <v>449</v>
      </c>
      <c r="C228" s="86">
        <v>51614077.047429025</v>
      </c>
      <c r="D228" s="96">
        <f>'Bil 1 2008-2024'!AE228</f>
        <v>50813039.047429025</v>
      </c>
      <c r="E228" s="291">
        <f t="shared" si="6"/>
        <v>-801038</v>
      </c>
      <c r="F228" s="234">
        <f>'Bil 1 2008-2024'!AG228</f>
        <v>53130927.047429025</v>
      </c>
      <c r="G228" s="248">
        <f t="shared" si="7"/>
        <v>52329889.047429025</v>
      </c>
      <c r="I228" s="233"/>
      <c r="J228" s="285"/>
      <c r="K228" s="60"/>
      <c r="L228" s="60"/>
      <c r="M228" s="60"/>
      <c r="N228" s="61"/>
    </row>
    <row r="229" spans="1:14" ht="14.25">
      <c r="A229" s="232" t="s">
        <v>450</v>
      </c>
      <c r="B229" s="231" t="s">
        <v>451</v>
      </c>
      <c r="C229" s="86">
        <v>32635808.29545659</v>
      </c>
      <c r="D229" s="96">
        <f>'Bil 1 2008-2024'!AE229</f>
        <v>32319431.29545659</v>
      </c>
      <c r="E229" s="291">
        <f t="shared" si="6"/>
        <v>-316377</v>
      </c>
      <c r="F229" s="234">
        <f>'Bil 1 2008-2024'!AG229</f>
        <v>32900511.29545659</v>
      </c>
      <c r="G229" s="248">
        <f t="shared" si="7"/>
        <v>32584134.29545659</v>
      </c>
      <c r="I229" s="233"/>
      <c r="J229" s="285"/>
      <c r="K229" s="60"/>
      <c r="L229" s="60"/>
      <c r="M229" s="60"/>
      <c r="N229" s="61"/>
    </row>
    <row r="230" spans="1:14" ht="14.25">
      <c r="A230" s="232" t="s">
        <v>452</v>
      </c>
      <c r="B230" s="231" t="s">
        <v>453</v>
      </c>
      <c r="C230" s="86">
        <v>51207233.710075244</v>
      </c>
      <c r="D230" s="96">
        <f>'Bil 1 2008-2024'!AE230</f>
        <v>50523286.710075244</v>
      </c>
      <c r="E230" s="291">
        <f t="shared" si="6"/>
        <v>-683947</v>
      </c>
      <c r="F230" s="234">
        <f>'Bil 1 2008-2024'!AG230</f>
        <v>52612739.710075244</v>
      </c>
      <c r="G230" s="248">
        <f t="shared" si="7"/>
        <v>51928792.710075244</v>
      </c>
      <c r="I230" s="233"/>
      <c r="J230" s="285"/>
      <c r="K230" s="60"/>
      <c r="L230" s="60"/>
      <c r="M230" s="60"/>
      <c r="N230" s="61"/>
    </row>
    <row r="231" spans="1:14" ht="14.25">
      <c r="A231" s="232" t="s">
        <v>454</v>
      </c>
      <c r="B231" s="231" t="s">
        <v>455</v>
      </c>
      <c r="C231" s="86">
        <v>34694034.76711707</v>
      </c>
      <c r="D231" s="96">
        <f>'Bil 1 2008-2024'!AE231</f>
        <v>34408090.76711707</v>
      </c>
      <c r="E231" s="291">
        <f t="shared" si="6"/>
        <v>-285944</v>
      </c>
      <c r="F231" s="234">
        <f>'Bil 1 2008-2024'!AG231</f>
        <v>35623085.76711707</v>
      </c>
      <c r="G231" s="248">
        <f t="shared" si="7"/>
        <v>35337141.76711707</v>
      </c>
      <c r="I231" s="233"/>
      <c r="J231" s="285"/>
      <c r="K231" s="60"/>
      <c r="L231" s="60"/>
      <c r="M231" s="60"/>
      <c r="N231" s="61"/>
    </row>
    <row r="232" spans="1:14" ht="14.25">
      <c r="A232" s="232" t="s">
        <v>456</v>
      </c>
      <c r="B232" s="231" t="s">
        <v>457</v>
      </c>
      <c r="C232" s="86">
        <v>21224637.665185444</v>
      </c>
      <c r="D232" s="96">
        <f>'Bil 1 2008-2024'!AE232</f>
        <v>20892114.665185444</v>
      </c>
      <c r="E232" s="291">
        <f t="shared" si="6"/>
        <v>-332523</v>
      </c>
      <c r="F232" s="234">
        <f>'Bil 1 2008-2024'!AG232</f>
        <v>21357017.665185444</v>
      </c>
      <c r="G232" s="248">
        <f t="shared" si="7"/>
        <v>21024494.665185444</v>
      </c>
      <c r="I232" s="233"/>
      <c r="J232" s="285"/>
      <c r="K232" s="60"/>
      <c r="L232" s="60"/>
      <c r="M232" s="60"/>
      <c r="N232" s="61"/>
    </row>
    <row r="233" spans="1:14" ht="14.25">
      <c r="A233" s="232" t="s">
        <v>458</v>
      </c>
      <c r="B233" s="231" t="s">
        <v>459</v>
      </c>
      <c r="C233" s="86">
        <v>30196642.982225437</v>
      </c>
      <c r="D233" s="96">
        <f>'Bil 1 2008-2024'!AE233</f>
        <v>29924493.982225437</v>
      </c>
      <c r="E233" s="291">
        <f t="shared" si="6"/>
        <v>-272149</v>
      </c>
      <c r="F233" s="234">
        <f>'Bil 1 2008-2024'!AG233</f>
        <v>30595581.982225437</v>
      </c>
      <c r="G233" s="248">
        <f t="shared" si="7"/>
        <v>30323432.982225437</v>
      </c>
      <c r="I233" s="233"/>
      <c r="J233" s="285"/>
      <c r="K233" s="60"/>
      <c r="L233" s="60"/>
      <c r="M233" s="60"/>
      <c r="N233" s="61"/>
    </row>
    <row r="234" spans="1:14" ht="14.25">
      <c r="A234" s="232" t="s">
        <v>460</v>
      </c>
      <c r="B234" s="231" t="s">
        <v>461</v>
      </c>
      <c r="C234" s="86">
        <v>31200866.759771455</v>
      </c>
      <c r="D234" s="96">
        <f>'Bil 1 2008-2024'!AE234</f>
        <v>30940861.759771455</v>
      </c>
      <c r="E234" s="291">
        <f t="shared" si="6"/>
        <v>-260005</v>
      </c>
      <c r="F234" s="234">
        <f>'Bil 1 2008-2024'!AG234</f>
        <v>31527587.759771455</v>
      </c>
      <c r="G234" s="248">
        <f t="shared" si="7"/>
        <v>31267582.759771455</v>
      </c>
      <c r="I234" s="233"/>
      <c r="J234" s="285"/>
      <c r="K234" s="60"/>
      <c r="L234" s="60"/>
      <c r="M234" s="60"/>
      <c r="N234" s="61"/>
    </row>
    <row r="235" spans="1:14" ht="14.25">
      <c r="A235" s="232" t="s">
        <v>462</v>
      </c>
      <c r="B235" s="231" t="s">
        <v>463</v>
      </c>
      <c r="C235" s="86">
        <v>63568507.45832952</v>
      </c>
      <c r="D235" s="96">
        <f>'Bil 1 2008-2024'!AE235</f>
        <v>62694869.45832952</v>
      </c>
      <c r="E235" s="291">
        <f t="shared" si="6"/>
        <v>-873638</v>
      </c>
      <c r="F235" s="234">
        <f>'Bil 1 2008-2024'!AG235</f>
        <v>65002327.45832952</v>
      </c>
      <c r="G235" s="248">
        <f t="shared" si="7"/>
        <v>64128689.45832952</v>
      </c>
      <c r="I235" s="233"/>
      <c r="J235" s="285"/>
      <c r="K235" s="60"/>
      <c r="L235" s="60"/>
      <c r="M235" s="60"/>
      <c r="N235" s="61"/>
    </row>
    <row r="236" spans="1:14" ht="14.25">
      <c r="A236" s="232" t="s">
        <v>464</v>
      </c>
      <c r="B236" s="231" t="s">
        <v>465</v>
      </c>
      <c r="C236" s="86">
        <v>134519965.87231335</v>
      </c>
      <c r="D236" s="96">
        <f>'Bil 1 2008-2024'!AE236</f>
        <v>133893173.87231334</v>
      </c>
      <c r="E236" s="291">
        <f t="shared" si="6"/>
        <v>-626792.0000000149</v>
      </c>
      <c r="F236" s="234">
        <f>'Bil 1 2008-2024'!AG236</f>
        <v>139883147.87231332</v>
      </c>
      <c r="G236" s="248">
        <f t="shared" si="7"/>
        <v>139256355.87231332</v>
      </c>
      <c r="I236" s="233"/>
      <c r="J236" s="285"/>
      <c r="K236" s="60"/>
      <c r="L236" s="60"/>
      <c r="M236" s="60"/>
      <c r="N236" s="61"/>
    </row>
    <row r="237" spans="1:14" ht="14.25">
      <c r="A237" s="232" t="s">
        <v>466</v>
      </c>
      <c r="B237" s="231" t="s">
        <v>467</v>
      </c>
      <c r="C237" s="86">
        <v>113956663.31767473</v>
      </c>
      <c r="D237" s="96">
        <f>'Bil 1 2008-2024'!AE237</f>
        <v>113557374.31767473</v>
      </c>
      <c r="E237" s="291">
        <f t="shared" si="6"/>
        <v>-399289</v>
      </c>
      <c r="F237" s="234">
        <f>'Bil 1 2008-2024'!AG237</f>
        <v>119291570.31767473</v>
      </c>
      <c r="G237" s="248">
        <f t="shared" si="7"/>
        <v>118892281.31767473</v>
      </c>
      <c r="I237" s="233"/>
      <c r="J237" s="285"/>
      <c r="K237" s="60"/>
      <c r="L237" s="60"/>
      <c r="M237" s="60"/>
      <c r="N237" s="61"/>
    </row>
    <row r="238" spans="1:14" ht="14.25">
      <c r="A238" s="232" t="s">
        <v>468</v>
      </c>
      <c r="B238" s="231" t="s">
        <v>469</v>
      </c>
      <c r="C238" s="86">
        <v>34734906.63943048</v>
      </c>
      <c r="D238" s="96">
        <f>'Bil 1 2008-2024'!AE238</f>
        <v>34256238.63943048</v>
      </c>
      <c r="E238" s="291">
        <f t="shared" si="6"/>
        <v>-478668</v>
      </c>
      <c r="F238" s="234">
        <f>'Bil 1 2008-2024'!AG238</f>
        <v>35412788.63943048</v>
      </c>
      <c r="G238" s="248">
        <f t="shared" si="7"/>
        <v>34934120.63943048</v>
      </c>
      <c r="I238" s="233"/>
      <c r="J238" s="285"/>
      <c r="K238" s="60"/>
      <c r="L238" s="60"/>
      <c r="M238" s="60"/>
      <c r="N238" s="61"/>
    </row>
    <row r="239" spans="1:14" ht="14.25">
      <c r="A239" s="232" t="s">
        <v>470</v>
      </c>
      <c r="B239" s="231" t="s">
        <v>471</v>
      </c>
      <c r="C239" s="86">
        <v>41561846.19833135</v>
      </c>
      <c r="D239" s="96">
        <f>'Bil 1 2008-2024'!AE239</f>
        <v>41103498.19833135</v>
      </c>
      <c r="E239" s="291">
        <f t="shared" si="6"/>
        <v>-458348</v>
      </c>
      <c r="F239" s="234">
        <f>'Bil 1 2008-2024'!AG239</f>
        <v>42379850.19833135</v>
      </c>
      <c r="G239" s="248">
        <f t="shared" si="7"/>
        <v>41921502.19833135</v>
      </c>
      <c r="I239" s="233"/>
      <c r="J239" s="285"/>
      <c r="K239" s="60"/>
      <c r="L239" s="60"/>
      <c r="M239" s="60"/>
      <c r="N239" s="61"/>
    </row>
    <row r="240" spans="1:14" ht="14.25">
      <c r="A240" s="232" t="s">
        <v>472</v>
      </c>
      <c r="B240" s="231" t="s">
        <v>473</v>
      </c>
      <c r="C240" s="86">
        <v>54132660.44617753</v>
      </c>
      <c r="D240" s="96">
        <f>'Bil 1 2008-2024'!AE240</f>
        <v>53555366.44617753</v>
      </c>
      <c r="E240" s="291">
        <f t="shared" si="6"/>
        <v>-577294</v>
      </c>
      <c r="F240" s="234">
        <f>'Bil 1 2008-2024'!AG240</f>
        <v>55532901.44617753</v>
      </c>
      <c r="G240" s="248">
        <f t="shared" si="7"/>
        <v>54955607.44617753</v>
      </c>
      <c r="I240" s="233"/>
      <c r="J240" s="285"/>
      <c r="K240" s="60"/>
      <c r="L240" s="60"/>
      <c r="M240" s="60"/>
      <c r="N240" s="61"/>
    </row>
    <row r="241" spans="1:14" ht="14.25">
      <c r="A241" s="232" t="s">
        <v>474</v>
      </c>
      <c r="B241" s="231" t="s">
        <v>475</v>
      </c>
      <c r="C241" s="86">
        <v>59202926.965901844</v>
      </c>
      <c r="D241" s="96">
        <f>'Bil 1 2008-2024'!AE241</f>
        <v>58878770.965901844</v>
      </c>
      <c r="E241" s="291">
        <f t="shared" si="6"/>
        <v>-324156</v>
      </c>
      <c r="F241" s="234">
        <f>'Bil 1 2008-2024'!AG241</f>
        <v>61216468.965901844</v>
      </c>
      <c r="G241" s="248">
        <f t="shared" si="7"/>
        <v>60892312.965901844</v>
      </c>
      <c r="I241" s="233"/>
      <c r="J241" s="285"/>
      <c r="K241" s="60"/>
      <c r="L241" s="60"/>
      <c r="M241" s="60"/>
      <c r="N241" s="61"/>
    </row>
    <row r="242" spans="1:14" ht="14.25">
      <c r="A242" s="232" t="s">
        <v>476</v>
      </c>
      <c r="B242" s="231" t="s">
        <v>477</v>
      </c>
      <c r="C242" s="86">
        <v>15643319.6533962</v>
      </c>
      <c r="D242" s="96">
        <f>'Bil 1 2008-2024'!AE242</f>
        <v>15560498.6533962</v>
      </c>
      <c r="E242" s="291">
        <f t="shared" si="6"/>
        <v>-82821</v>
      </c>
      <c r="F242" s="234">
        <f>'Bil 1 2008-2024'!AG242</f>
        <v>15804030.6533962</v>
      </c>
      <c r="G242" s="248">
        <f t="shared" si="7"/>
        <v>15721209.6533962</v>
      </c>
      <c r="I242" s="233"/>
      <c r="J242" s="285"/>
      <c r="K242" s="60"/>
      <c r="L242" s="60"/>
      <c r="M242" s="60"/>
      <c r="N242" s="61"/>
    </row>
    <row r="243" spans="1:14" ht="14.25">
      <c r="A243" s="232" t="s">
        <v>478</v>
      </c>
      <c r="B243" s="231" t="s">
        <v>479</v>
      </c>
      <c r="C243" s="86">
        <v>21855684.011698544</v>
      </c>
      <c r="D243" s="96">
        <f>'Bil 1 2008-2024'!AE243</f>
        <v>21802062.011698544</v>
      </c>
      <c r="E243" s="291">
        <f t="shared" si="6"/>
        <v>-53622</v>
      </c>
      <c r="F243" s="234">
        <f>'Bil 1 2008-2024'!AG243</f>
        <v>22265850.011698544</v>
      </c>
      <c r="G243" s="248">
        <f t="shared" si="7"/>
        <v>22212228.011698544</v>
      </c>
      <c r="I243" s="233"/>
      <c r="J243" s="285"/>
      <c r="K243" s="60"/>
      <c r="L243" s="60"/>
      <c r="M243" s="60"/>
      <c r="N243" s="61"/>
    </row>
    <row r="244" spans="1:14" ht="14.25">
      <c r="A244" s="232" t="s">
        <v>480</v>
      </c>
      <c r="B244" s="231" t="s">
        <v>481</v>
      </c>
      <c r="C244" s="86">
        <v>26720338.997098017</v>
      </c>
      <c r="D244" s="96">
        <f>'Bil 1 2008-2024'!AE244</f>
        <v>26605811.997098017</v>
      </c>
      <c r="E244" s="291">
        <f t="shared" si="6"/>
        <v>-114527</v>
      </c>
      <c r="F244" s="234">
        <f>'Bil 1 2008-2024'!AG244</f>
        <v>27054676.997098017</v>
      </c>
      <c r="G244" s="248">
        <f t="shared" si="7"/>
        <v>26940149.997098017</v>
      </c>
      <c r="I244" s="233"/>
      <c r="J244" s="285"/>
      <c r="K244" s="60"/>
      <c r="L244" s="60"/>
      <c r="M244" s="60"/>
      <c r="N244" s="61"/>
    </row>
    <row r="245" spans="1:14" ht="14.25">
      <c r="A245" s="232" t="s">
        <v>482</v>
      </c>
      <c r="B245" s="231" t="s">
        <v>483</v>
      </c>
      <c r="C245" s="86">
        <v>26325395.566971965</v>
      </c>
      <c r="D245" s="96">
        <f>'Bil 1 2008-2024'!AE245</f>
        <v>26239765.566971965</v>
      </c>
      <c r="E245" s="291">
        <f t="shared" si="6"/>
        <v>-85630</v>
      </c>
      <c r="F245" s="234">
        <f>'Bil 1 2008-2024'!AG245</f>
        <v>26566901.566971965</v>
      </c>
      <c r="G245" s="248">
        <f t="shared" si="7"/>
        <v>26481271.566971965</v>
      </c>
      <c r="I245" s="233"/>
      <c r="J245" s="285"/>
      <c r="K245" s="60"/>
      <c r="L245" s="60"/>
      <c r="M245" s="60"/>
      <c r="N245" s="61"/>
    </row>
    <row r="246" spans="1:14" ht="14.25">
      <c r="A246" s="232" t="s">
        <v>484</v>
      </c>
      <c r="B246" s="231" t="s">
        <v>485</v>
      </c>
      <c r="C246" s="86">
        <v>47761053.37707443</v>
      </c>
      <c r="D246" s="96">
        <f>'Bil 1 2008-2024'!AE246</f>
        <v>47477426.37707443</v>
      </c>
      <c r="E246" s="291">
        <f t="shared" si="6"/>
        <v>-283627</v>
      </c>
      <c r="F246" s="234">
        <f>'Bil 1 2008-2024'!AG246</f>
        <v>48551963.37707443</v>
      </c>
      <c r="G246" s="248">
        <f t="shared" si="7"/>
        <v>48268336.37707443</v>
      </c>
      <c r="I246" s="233"/>
      <c r="J246" s="285"/>
      <c r="K246" s="60"/>
      <c r="L246" s="60"/>
      <c r="M246" s="60"/>
      <c r="N246" s="61"/>
    </row>
    <row r="247" spans="1:14" ht="14.25">
      <c r="A247" s="232" t="s">
        <v>486</v>
      </c>
      <c r="B247" s="231" t="s">
        <v>487</v>
      </c>
      <c r="C247" s="86">
        <v>214213161.2800398</v>
      </c>
      <c r="D247" s="96">
        <f>'Bil 1 2008-2024'!AE247</f>
        <v>213130196.2800398</v>
      </c>
      <c r="E247" s="291">
        <f t="shared" si="6"/>
        <v>-1082965</v>
      </c>
      <c r="F247" s="234">
        <f>'Bil 1 2008-2024'!AG247</f>
        <v>223542429.2800398</v>
      </c>
      <c r="G247" s="248">
        <f t="shared" si="7"/>
        <v>222459464.2800398</v>
      </c>
      <c r="I247" s="233"/>
      <c r="J247" s="285"/>
      <c r="K247" s="60"/>
      <c r="L247" s="60"/>
      <c r="M247" s="60"/>
      <c r="N247" s="61"/>
    </row>
    <row r="248" spans="1:14" ht="14.25">
      <c r="A248" s="232" t="s">
        <v>489</v>
      </c>
      <c r="B248" s="231" t="s">
        <v>490</v>
      </c>
      <c r="C248" s="86">
        <v>89856269.49233694</v>
      </c>
      <c r="D248" s="96">
        <f>'Bil 1 2008-2024'!AE248</f>
        <v>89235136.49233694</v>
      </c>
      <c r="E248" s="291">
        <f t="shared" si="6"/>
        <v>-621133</v>
      </c>
      <c r="F248" s="234">
        <f>'Bil 1 2008-2024'!AG248</f>
        <v>93411716.49233694</v>
      </c>
      <c r="G248" s="248">
        <f t="shared" si="7"/>
        <v>92790583.49233694</v>
      </c>
      <c r="I248" s="233"/>
      <c r="J248" s="285"/>
      <c r="K248" s="60"/>
      <c r="L248" s="60"/>
      <c r="M248" s="60"/>
      <c r="N248" s="61"/>
    </row>
    <row r="249" spans="1:14" ht="14.25">
      <c r="A249" s="232" t="s">
        <v>491</v>
      </c>
      <c r="B249" s="231" t="s">
        <v>492</v>
      </c>
      <c r="C249" s="86">
        <v>65735331.71642329</v>
      </c>
      <c r="D249" s="96">
        <f>'Bil 1 2008-2024'!AE249</f>
        <v>65308586.71642329</v>
      </c>
      <c r="E249" s="291">
        <f t="shared" si="6"/>
        <v>-426745</v>
      </c>
      <c r="F249" s="234">
        <f>'Bil 1 2008-2024'!AG249</f>
        <v>67392993.71642329</v>
      </c>
      <c r="G249" s="248">
        <f t="shared" si="7"/>
        <v>66966248.71642329</v>
      </c>
      <c r="I249" s="233"/>
      <c r="J249" s="285"/>
      <c r="K249" s="60"/>
      <c r="L249" s="60"/>
      <c r="M249" s="60"/>
      <c r="N249" s="61"/>
    </row>
    <row r="250" spans="1:14" ht="14.25">
      <c r="A250" s="232" t="s">
        <v>493</v>
      </c>
      <c r="B250" s="231" t="s">
        <v>494</v>
      </c>
      <c r="C250" s="86">
        <v>65132562.66309963</v>
      </c>
      <c r="D250" s="96">
        <f>'Bil 1 2008-2024'!AE250</f>
        <v>64595890.66309963</v>
      </c>
      <c r="E250" s="291">
        <f t="shared" si="6"/>
        <v>-536672</v>
      </c>
      <c r="F250" s="234">
        <f>'Bil 1 2008-2024'!AG250</f>
        <v>66559992.66309963</v>
      </c>
      <c r="G250" s="248">
        <f t="shared" si="7"/>
        <v>66023320.66309963</v>
      </c>
      <c r="I250" s="233"/>
      <c r="J250" s="285"/>
      <c r="K250" s="60"/>
      <c r="L250" s="60"/>
      <c r="M250" s="60"/>
      <c r="N250" s="61"/>
    </row>
    <row r="251" spans="1:14" ht="14.25">
      <c r="A251" s="232" t="s">
        <v>495</v>
      </c>
      <c r="B251" s="231" t="s">
        <v>496</v>
      </c>
      <c r="C251" s="86">
        <v>95532646.55545475</v>
      </c>
      <c r="D251" s="96">
        <f>'Bil 1 2008-2024'!AE251</f>
        <v>95072616.55545475</v>
      </c>
      <c r="E251" s="291">
        <f t="shared" si="6"/>
        <v>-460030</v>
      </c>
      <c r="F251" s="234">
        <f>'Bil 1 2008-2024'!AG251</f>
        <v>98241502.55545475</v>
      </c>
      <c r="G251" s="248">
        <f t="shared" si="7"/>
        <v>97781472.55545475</v>
      </c>
      <c r="I251" s="233"/>
      <c r="J251" s="285"/>
      <c r="K251" s="60"/>
      <c r="L251" s="60"/>
      <c r="M251" s="60"/>
      <c r="N251" s="61"/>
    </row>
    <row r="252" spans="1:14" ht="14.25">
      <c r="A252" s="232" t="s">
        <v>497</v>
      </c>
      <c r="B252" s="231" t="s">
        <v>498</v>
      </c>
      <c r="C252" s="86">
        <v>17123996.61494512</v>
      </c>
      <c r="D252" s="96">
        <f>'Bil 1 2008-2024'!AE252</f>
        <v>17136509.61494512</v>
      </c>
      <c r="E252" s="291">
        <f t="shared" si="6"/>
        <v>12513</v>
      </c>
      <c r="F252" s="234">
        <f>'Bil 1 2008-2024'!AG252</f>
        <v>17319761.61494512</v>
      </c>
      <c r="G252" s="248">
        <f t="shared" si="7"/>
        <v>17332274.61494512</v>
      </c>
      <c r="I252" s="233"/>
      <c r="J252" s="285"/>
      <c r="K252" s="60"/>
      <c r="L252" s="60"/>
      <c r="M252" s="60"/>
      <c r="N252" s="61"/>
    </row>
    <row r="253" spans="1:14" ht="14.25">
      <c r="A253" s="232" t="s">
        <v>499</v>
      </c>
      <c r="B253" s="231" t="s">
        <v>500</v>
      </c>
      <c r="C253" s="86">
        <v>43968665.069284454</v>
      </c>
      <c r="D253" s="96">
        <f>'Bil 1 2008-2024'!AE253</f>
        <v>43676206.069284454</v>
      </c>
      <c r="E253" s="291">
        <f t="shared" si="6"/>
        <v>-292459</v>
      </c>
      <c r="F253" s="234">
        <f>'Bil 1 2008-2024'!AG253</f>
        <v>44809847.069284454</v>
      </c>
      <c r="G253" s="248">
        <f t="shared" si="7"/>
        <v>44517388.069284454</v>
      </c>
      <c r="I253" s="233"/>
      <c r="J253" s="285"/>
      <c r="K253" s="60"/>
      <c r="L253" s="60"/>
      <c r="M253" s="60"/>
      <c r="N253" s="61"/>
    </row>
    <row r="254" spans="1:14" ht="14.25">
      <c r="A254" s="232" t="s">
        <v>501</v>
      </c>
      <c r="B254" s="231" t="s">
        <v>502</v>
      </c>
      <c r="C254" s="86">
        <v>57031631.736918435</v>
      </c>
      <c r="D254" s="96">
        <f>'Bil 1 2008-2024'!AE254</f>
        <v>56811105.736918435</v>
      </c>
      <c r="E254" s="291">
        <f t="shared" si="6"/>
        <v>-220526</v>
      </c>
      <c r="F254" s="234">
        <f>'Bil 1 2008-2024'!AG254</f>
        <v>59001418.736918435</v>
      </c>
      <c r="G254" s="248">
        <f t="shared" si="7"/>
        <v>58780892.736918435</v>
      </c>
      <c r="I254" s="233"/>
      <c r="J254" s="285"/>
      <c r="K254" s="60"/>
      <c r="L254" s="60"/>
      <c r="M254" s="60"/>
      <c r="N254" s="61"/>
    </row>
    <row r="255" spans="1:14" ht="14.25">
      <c r="A255" s="232" t="s">
        <v>503</v>
      </c>
      <c r="B255" s="231" t="s">
        <v>504</v>
      </c>
      <c r="C255" s="86">
        <v>210449193.9171124</v>
      </c>
      <c r="D255" s="96">
        <f>'Bil 1 2008-2024'!AE255</f>
        <v>209638693.9171124</v>
      </c>
      <c r="E255" s="291">
        <f t="shared" si="6"/>
        <v>-810500</v>
      </c>
      <c r="F255" s="234">
        <f>'Bil 1 2008-2024'!AG255</f>
        <v>218798163.9171124</v>
      </c>
      <c r="G255" s="248">
        <f t="shared" si="7"/>
        <v>217987663.9171124</v>
      </c>
      <c r="I255" s="233"/>
      <c r="J255" s="285"/>
      <c r="K255" s="60"/>
      <c r="L255" s="60"/>
      <c r="M255" s="60"/>
      <c r="N255" s="61"/>
    </row>
    <row r="256" spans="1:14" ht="14.25">
      <c r="A256" s="232" t="s">
        <v>505</v>
      </c>
      <c r="B256" s="231" t="s">
        <v>506</v>
      </c>
      <c r="C256" s="86">
        <v>41501160.908406615</v>
      </c>
      <c r="D256" s="96">
        <f>'Bil 1 2008-2024'!AE256</f>
        <v>41486860.908406615</v>
      </c>
      <c r="E256" s="291">
        <f t="shared" si="6"/>
        <v>-14300</v>
      </c>
      <c r="F256" s="234">
        <f>'Bil 1 2008-2024'!AG256</f>
        <v>41997183.908406615</v>
      </c>
      <c r="G256" s="248">
        <f t="shared" si="7"/>
        <v>41982883.908406615</v>
      </c>
      <c r="I256" s="233"/>
      <c r="J256" s="285"/>
      <c r="K256" s="60"/>
      <c r="L256" s="60"/>
      <c r="M256" s="60"/>
      <c r="N256" s="61"/>
    </row>
    <row r="257" spans="1:14" ht="14.25">
      <c r="A257" s="232" t="s">
        <v>507</v>
      </c>
      <c r="B257" s="231" t="s">
        <v>488</v>
      </c>
      <c r="C257" s="86">
        <v>35103457.35267976</v>
      </c>
      <c r="D257" s="96">
        <f>'Bil 1 2008-2024'!AE257</f>
        <v>35094012.35267976</v>
      </c>
      <c r="E257" s="291">
        <f t="shared" si="6"/>
        <v>-9445</v>
      </c>
      <c r="F257" s="234">
        <f>'Bil 1 2008-2024'!AG257</f>
        <v>35496610.35267976</v>
      </c>
      <c r="G257" s="248">
        <f t="shared" si="7"/>
        <v>35487165.35267976</v>
      </c>
      <c r="I257" s="233"/>
      <c r="J257" s="285"/>
      <c r="K257" s="60"/>
      <c r="L257" s="60"/>
      <c r="M257" s="60"/>
      <c r="N257" s="61"/>
    </row>
    <row r="258" spans="1:14" ht="14.25">
      <c r="A258" s="232" t="s">
        <v>508</v>
      </c>
      <c r="B258" s="231" t="s">
        <v>509</v>
      </c>
      <c r="C258" s="86">
        <v>133276859.91194333</v>
      </c>
      <c r="D258" s="96">
        <f>'Bil 1 2008-2024'!AE258</f>
        <v>132639356.91194333</v>
      </c>
      <c r="E258" s="291">
        <f t="shared" si="6"/>
        <v>-637503</v>
      </c>
      <c r="F258" s="234">
        <f>'Bil 1 2008-2024'!AG258</f>
        <v>135611175.91194332</v>
      </c>
      <c r="G258" s="248">
        <f t="shared" si="7"/>
        <v>134973672.91194332</v>
      </c>
      <c r="I258" s="233"/>
      <c r="J258" s="285"/>
      <c r="K258" s="60"/>
      <c r="L258" s="60"/>
      <c r="M258" s="60"/>
      <c r="N258" s="61"/>
    </row>
    <row r="259" spans="1:14" ht="14.25">
      <c r="A259" s="232" t="s">
        <v>510</v>
      </c>
      <c r="B259" s="231" t="s">
        <v>511</v>
      </c>
      <c r="C259" s="86">
        <v>9237663.964541573</v>
      </c>
      <c r="D259" s="96">
        <f>'Bil 1 2008-2024'!AE259</f>
        <v>9241128.964541573</v>
      </c>
      <c r="E259" s="291">
        <f t="shared" si="6"/>
        <v>3465</v>
      </c>
      <c r="F259" s="234">
        <f>'Bil 1 2008-2024'!AG259</f>
        <v>9263883.964541573</v>
      </c>
      <c r="G259" s="248">
        <f t="shared" si="7"/>
        <v>9267348.964541573</v>
      </c>
      <c r="I259" s="233"/>
      <c r="J259" s="285"/>
      <c r="K259" s="60"/>
      <c r="L259" s="60"/>
      <c r="M259" s="60"/>
      <c r="N259" s="61"/>
    </row>
    <row r="260" spans="1:14" ht="14.25">
      <c r="A260" s="232" t="s">
        <v>512</v>
      </c>
      <c r="B260" s="231" t="s">
        <v>513</v>
      </c>
      <c r="C260" s="86">
        <v>12915461.42350593</v>
      </c>
      <c r="D260" s="96">
        <f>'Bil 1 2008-2024'!AE260</f>
        <v>12919798.42350593</v>
      </c>
      <c r="E260" s="291">
        <f t="shared" si="6"/>
        <v>4337</v>
      </c>
      <c r="F260" s="234">
        <f>'Bil 1 2008-2024'!AG260</f>
        <v>12985063.42350593</v>
      </c>
      <c r="G260" s="248">
        <f t="shared" si="7"/>
        <v>12989400.42350593</v>
      </c>
      <c r="I260" s="233"/>
      <c r="J260" s="285"/>
      <c r="K260" s="60"/>
      <c r="L260" s="60"/>
      <c r="M260" s="60"/>
      <c r="N260" s="61"/>
    </row>
    <row r="261" spans="1:14" ht="14.25">
      <c r="A261" s="232" t="s">
        <v>514</v>
      </c>
      <c r="B261" s="231" t="s">
        <v>515</v>
      </c>
      <c r="C261" s="86">
        <v>40172545.69828601</v>
      </c>
      <c r="D261" s="96">
        <f>'Bil 1 2008-2024'!AE261</f>
        <v>40048316.69828601</v>
      </c>
      <c r="E261" s="291">
        <f t="shared" si="6"/>
        <v>-124229</v>
      </c>
      <c r="F261" s="234">
        <f>'Bil 1 2008-2024'!AG261</f>
        <v>41081551.69828601</v>
      </c>
      <c r="G261" s="248">
        <f t="shared" si="7"/>
        <v>40957322.69828601</v>
      </c>
      <c r="I261" s="233"/>
      <c r="J261" s="285"/>
      <c r="K261" s="60"/>
      <c r="L261" s="60"/>
      <c r="M261" s="60"/>
      <c r="N261" s="61"/>
    </row>
    <row r="262" spans="1:14" ht="14.25">
      <c r="A262" s="232" t="s">
        <v>516</v>
      </c>
      <c r="B262" s="231" t="s">
        <v>517</v>
      </c>
      <c r="C262" s="86">
        <v>23168614.54801848</v>
      </c>
      <c r="D262" s="96">
        <f>'Bil 1 2008-2024'!AE262</f>
        <v>23144275.54801848</v>
      </c>
      <c r="E262" s="291">
        <f aca="true" t="shared" si="8" ref="E262:E295">D262-C262</f>
        <v>-24339</v>
      </c>
      <c r="F262" s="234">
        <f>'Bil 1 2008-2024'!AG262</f>
        <v>23288673.54801848</v>
      </c>
      <c r="G262" s="248">
        <f aca="true" t="shared" si="9" ref="G262:G295">E262+F262</f>
        <v>23264334.54801848</v>
      </c>
      <c r="I262" s="233"/>
      <c r="J262" s="285"/>
      <c r="K262" s="60"/>
      <c r="L262" s="60"/>
      <c r="M262" s="60"/>
      <c r="N262" s="61"/>
    </row>
    <row r="263" spans="1:14" ht="14.25">
      <c r="A263" s="232" t="s">
        <v>518</v>
      </c>
      <c r="B263" s="231" t="s">
        <v>519</v>
      </c>
      <c r="C263" s="86">
        <v>50911580.01414708</v>
      </c>
      <c r="D263" s="96">
        <f>'Bil 1 2008-2024'!AE263</f>
        <v>50721179.01414708</v>
      </c>
      <c r="E263" s="291">
        <f t="shared" si="8"/>
        <v>-190401</v>
      </c>
      <c r="F263" s="234">
        <f>'Bil 1 2008-2024'!AG263</f>
        <v>53297756.01414708</v>
      </c>
      <c r="G263" s="248">
        <f t="shared" si="9"/>
        <v>53107355.01414708</v>
      </c>
      <c r="I263" s="233"/>
      <c r="J263" s="285"/>
      <c r="K263" s="60"/>
      <c r="L263" s="60"/>
      <c r="M263" s="60"/>
      <c r="N263" s="61"/>
    </row>
    <row r="264" spans="1:14" ht="14.25">
      <c r="A264" s="232" t="s">
        <v>520</v>
      </c>
      <c r="B264" s="231" t="s">
        <v>521</v>
      </c>
      <c r="C264" s="86">
        <v>25531487.973428845</v>
      </c>
      <c r="D264" s="96">
        <f>'Bil 1 2008-2024'!AE264</f>
        <v>25518520.973428845</v>
      </c>
      <c r="E264" s="291">
        <f t="shared" si="8"/>
        <v>-12967</v>
      </c>
      <c r="F264" s="234">
        <f>'Bil 1 2008-2024'!AG264</f>
        <v>26036012.973428845</v>
      </c>
      <c r="G264" s="248">
        <f t="shared" si="9"/>
        <v>26023045.973428845</v>
      </c>
      <c r="I264" s="233"/>
      <c r="J264" s="285"/>
      <c r="K264" s="60"/>
      <c r="L264" s="60"/>
      <c r="M264" s="60"/>
      <c r="N264" s="61"/>
    </row>
    <row r="265" spans="1:14" ht="14.25">
      <c r="A265" s="232" t="s">
        <v>522</v>
      </c>
      <c r="B265" s="231" t="s">
        <v>523</v>
      </c>
      <c r="C265" s="86">
        <v>54785920.17366463</v>
      </c>
      <c r="D265" s="96">
        <f>'Bil 1 2008-2024'!AE265</f>
        <v>54569853.17366463</v>
      </c>
      <c r="E265" s="291">
        <f t="shared" si="8"/>
        <v>-216067</v>
      </c>
      <c r="F265" s="234">
        <f>'Bil 1 2008-2024'!AG265</f>
        <v>56992906.17366463</v>
      </c>
      <c r="G265" s="248">
        <f t="shared" si="9"/>
        <v>56776839.17366463</v>
      </c>
      <c r="I265" s="233"/>
      <c r="J265" s="285"/>
      <c r="K265" s="60"/>
      <c r="L265" s="60"/>
      <c r="M265" s="60"/>
      <c r="N265" s="61"/>
    </row>
    <row r="266" spans="1:14" ht="14.25">
      <c r="A266" s="232" t="s">
        <v>524</v>
      </c>
      <c r="B266" s="231" t="s">
        <v>525</v>
      </c>
      <c r="C266" s="86">
        <v>123135467.50358205</v>
      </c>
      <c r="D266" s="96">
        <f>'Bil 1 2008-2024'!AE266</f>
        <v>122868111.50358205</v>
      </c>
      <c r="E266" s="291">
        <f t="shared" si="8"/>
        <v>-267356</v>
      </c>
      <c r="F266" s="234">
        <f>'Bil 1 2008-2024'!AG266</f>
        <v>127837530.50358205</v>
      </c>
      <c r="G266" s="248">
        <f t="shared" si="9"/>
        <v>127570174.50358205</v>
      </c>
      <c r="I266" s="233"/>
      <c r="J266" s="285"/>
      <c r="K266" s="60"/>
      <c r="L266" s="60"/>
      <c r="M266" s="60"/>
      <c r="N266" s="61"/>
    </row>
    <row r="267" spans="1:14" ht="14.25">
      <c r="A267" s="232" t="s">
        <v>526</v>
      </c>
      <c r="B267" s="231" t="s">
        <v>527</v>
      </c>
      <c r="C267" s="86">
        <v>20767063.60551373</v>
      </c>
      <c r="D267" s="96">
        <f>'Bil 1 2008-2024'!AE267</f>
        <v>20559453.60551373</v>
      </c>
      <c r="E267" s="291">
        <f t="shared" si="8"/>
        <v>-207610</v>
      </c>
      <c r="F267" s="234">
        <f>'Bil 1 2008-2024'!AG267</f>
        <v>20917216.60551373</v>
      </c>
      <c r="G267" s="248">
        <f t="shared" si="9"/>
        <v>20709606.60551373</v>
      </c>
      <c r="I267" s="233"/>
      <c r="J267" s="285"/>
      <c r="K267" s="60"/>
      <c r="L267" s="60"/>
      <c r="M267" s="60"/>
      <c r="N267" s="61"/>
    </row>
    <row r="268" spans="1:14" ht="14.25">
      <c r="A268" s="232" t="s">
        <v>528</v>
      </c>
      <c r="B268" s="231" t="s">
        <v>529</v>
      </c>
      <c r="C268" s="86">
        <v>4706617.759408721</v>
      </c>
      <c r="D268" s="96">
        <f>'Bil 1 2008-2024'!AE268</f>
        <v>4706386.759408721</v>
      </c>
      <c r="E268" s="291">
        <f t="shared" si="8"/>
        <v>-231</v>
      </c>
      <c r="F268" s="234">
        <f>'Bil 1 2008-2024'!AG268</f>
        <v>4725802.759408721</v>
      </c>
      <c r="G268" s="248">
        <f t="shared" si="9"/>
        <v>4725571.759408721</v>
      </c>
      <c r="I268" s="233"/>
      <c r="J268" s="285"/>
      <c r="K268" s="60"/>
      <c r="L268" s="60"/>
      <c r="M268" s="60"/>
      <c r="N268" s="61"/>
    </row>
    <row r="269" spans="1:14" ht="14.25">
      <c r="A269" s="232" t="s">
        <v>530</v>
      </c>
      <c r="B269" s="231" t="s">
        <v>531</v>
      </c>
      <c r="C269" s="86">
        <v>11798219.317765478</v>
      </c>
      <c r="D269" s="96">
        <f>'Bil 1 2008-2024'!AE269</f>
        <v>11789944.317765478</v>
      </c>
      <c r="E269" s="291">
        <f t="shared" si="8"/>
        <v>-8275</v>
      </c>
      <c r="F269" s="234">
        <f>'Bil 1 2008-2024'!AG269</f>
        <v>11882041.317765478</v>
      </c>
      <c r="G269" s="248">
        <f t="shared" si="9"/>
        <v>11873766.317765478</v>
      </c>
      <c r="I269" s="233"/>
      <c r="J269" s="285"/>
      <c r="K269" s="60"/>
      <c r="L269" s="60"/>
      <c r="M269" s="60"/>
      <c r="N269" s="61"/>
    </row>
    <row r="270" spans="1:14" ht="14.25">
      <c r="A270" s="232" t="s">
        <v>532</v>
      </c>
      <c r="B270" s="231" t="s">
        <v>533</v>
      </c>
      <c r="C270" s="86">
        <v>19092651.01840935</v>
      </c>
      <c r="D270" s="96">
        <f>'Bil 1 2008-2024'!AE270</f>
        <v>19000888.01840935</v>
      </c>
      <c r="E270" s="291">
        <f t="shared" si="8"/>
        <v>-91763</v>
      </c>
      <c r="F270" s="234">
        <f>'Bil 1 2008-2024'!AG270</f>
        <v>19245390.01840935</v>
      </c>
      <c r="G270" s="248">
        <f t="shared" si="9"/>
        <v>19153627.01840935</v>
      </c>
      <c r="I270" s="233"/>
      <c r="J270" s="285"/>
      <c r="K270" s="60"/>
      <c r="L270" s="60"/>
      <c r="M270" s="60"/>
      <c r="N270" s="61"/>
    </row>
    <row r="271" spans="1:14" ht="14.25">
      <c r="A271" s="232" t="s">
        <v>534</v>
      </c>
      <c r="B271" s="231" t="s">
        <v>535</v>
      </c>
      <c r="C271" s="86">
        <v>6967002.033463311</v>
      </c>
      <c r="D271" s="96">
        <f>'Bil 1 2008-2024'!AE271</f>
        <v>6964246.033463311</v>
      </c>
      <c r="E271" s="291">
        <f t="shared" si="8"/>
        <v>-2756</v>
      </c>
      <c r="F271" s="234">
        <f>'Bil 1 2008-2024'!AG271</f>
        <v>7005859.033463311</v>
      </c>
      <c r="G271" s="248">
        <f t="shared" si="9"/>
        <v>7003103.033463311</v>
      </c>
      <c r="I271" s="233"/>
      <c r="J271" s="285"/>
      <c r="K271" s="60"/>
      <c r="L271" s="60"/>
      <c r="M271" s="60"/>
      <c r="N271" s="61"/>
    </row>
    <row r="272" spans="1:14" ht="14.25">
      <c r="A272" s="232" t="s">
        <v>536</v>
      </c>
      <c r="B272" s="231" t="s">
        <v>537</v>
      </c>
      <c r="C272" s="86">
        <v>5145155.003083336</v>
      </c>
      <c r="D272" s="96">
        <f>'Bil 1 2008-2024'!AE272</f>
        <v>5151951.003083336</v>
      </c>
      <c r="E272" s="291">
        <f t="shared" si="8"/>
        <v>6796</v>
      </c>
      <c r="F272" s="234">
        <f>'Bil 1 2008-2024'!AG272</f>
        <v>5193562.003083336</v>
      </c>
      <c r="G272" s="248">
        <f t="shared" si="9"/>
        <v>5200358.003083336</v>
      </c>
      <c r="I272" s="233"/>
      <c r="J272" s="285"/>
      <c r="K272" s="60"/>
      <c r="L272" s="60"/>
      <c r="M272" s="60"/>
      <c r="N272" s="61"/>
    </row>
    <row r="273" spans="1:14" ht="14.25">
      <c r="A273" s="232" t="s">
        <v>538</v>
      </c>
      <c r="B273" s="231" t="s">
        <v>539</v>
      </c>
      <c r="C273" s="86">
        <v>24135370.03110546</v>
      </c>
      <c r="D273" s="96">
        <f>'Bil 1 2008-2024'!AE273</f>
        <v>24048588.03110546</v>
      </c>
      <c r="E273" s="291">
        <f t="shared" si="8"/>
        <v>-86782</v>
      </c>
      <c r="F273" s="234">
        <f>'Bil 1 2008-2024'!AG273</f>
        <v>24758842.53110546</v>
      </c>
      <c r="G273" s="248">
        <f t="shared" si="9"/>
        <v>24672060.53110546</v>
      </c>
      <c r="I273" s="233"/>
      <c r="J273" s="285"/>
      <c r="K273" s="60"/>
      <c r="L273" s="60"/>
      <c r="M273" s="60"/>
      <c r="N273" s="61"/>
    </row>
    <row r="274" spans="1:14" ht="14.25">
      <c r="A274" s="232" t="s">
        <v>540</v>
      </c>
      <c r="B274" s="231" t="s">
        <v>541</v>
      </c>
      <c r="C274" s="86">
        <v>5661231.734469934</v>
      </c>
      <c r="D274" s="96">
        <f>'Bil 1 2008-2024'!AE274</f>
        <v>5651892.734469934</v>
      </c>
      <c r="E274" s="291">
        <f t="shared" si="8"/>
        <v>-9339</v>
      </c>
      <c r="F274" s="234">
        <f>'Bil 1 2008-2024'!AG274</f>
        <v>5691943.734469934</v>
      </c>
      <c r="G274" s="248">
        <f t="shared" si="9"/>
        <v>5682604.734469934</v>
      </c>
      <c r="I274" s="233"/>
      <c r="J274" s="285"/>
      <c r="K274" s="60"/>
      <c r="L274" s="60"/>
      <c r="M274" s="60"/>
      <c r="N274" s="61"/>
    </row>
    <row r="275" spans="1:14" ht="14.25">
      <c r="A275" s="232" t="s">
        <v>542</v>
      </c>
      <c r="B275" s="231" t="s">
        <v>543</v>
      </c>
      <c r="C275" s="86">
        <v>6706567.855808465</v>
      </c>
      <c r="D275" s="96">
        <f>'Bil 1 2008-2024'!AE275</f>
        <v>6702145.855808465</v>
      </c>
      <c r="E275" s="291">
        <f t="shared" si="8"/>
        <v>-4422</v>
      </c>
      <c r="F275" s="234">
        <f>'Bil 1 2008-2024'!AG275</f>
        <v>6842092.855808465</v>
      </c>
      <c r="G275" s="248">
        <f t="shared" si="9"/>
        <v>6837670.855808465</v>
      </c>
      <c r="I275" s="233"/>
      <c r="J275" s="285"/>
      <c r="K275" s="60"/>
      <c r="L275" s="60"/>
      <c r="M275" s="60"/>
      <c r="N275" s="61"/>
    </row>
    <row r="276" spans="1:14" ht="14.25">
      <c r="A276" s="232" t="s">
        <v>544</v>
      </c>
      <c r="B276" s="231" t="s">
        <v>545</v>
      </c>
      <c r="C276" s="86">
        <v>21831581.140291996</v>
      </c>
      <c r="D276" s="96">
        <f>'Bil 1 2008-2024'!AE276</f>
        <v>21731127.140291996</v>
      </c>
      <c r="E276" s="291">
        <f t="shared" si="8"/>
        <v>-100454</v>
      </c>
      <c r="F276" s="234">
        <f>'Bil 1 2008-2024'!AG276</f>
        <v>22490700.140291996</v>
      </c>
      <c r="G276" s="248">
        <f t="shared" si="9"/>
        <v>22390246.140291996</v>
      </c>
      <c r="I276" s="233"/>
      <c r="J276" s="285"/>
      <c r="K276" s="60"/>
      <c r="L276" s="60"/>
      <c r="M276" s="60"/>
      <c r="N276" s="61"/>
    </row>
    <row r="277" spans="1:14" ht="14.25">
      <c r="A277" s="232" t="s">
        <v>546</v>
      </c>
      <c r="B277" s="231" t="s">
        <v>547</v>
      </c>
      <c r="C277" s="86">
        <v>18802494.88192617</v>
      </c>
      <c r="D277" s="96">
        <f>'Bil 1 2008-2024'!AE277</f>
        <v>18747606.88192617</v>
      </c>
      <c r="E277" s="291">
        <f t="shared" si="8"/>
        <v>-54888</v>
      </c>
      <c r="F277" s="234">
        <f>'Bil 1 2008-2024'!AG277</f>
        <v>19036450.88192617</v>
      </c>
      <c r="G277" s="248">
        <f t="shared" si="9"/>
        <v>18981562.88192617</v>
      </c>
      <c r="I277" s="233"/>
      <c r="J277" s="285"/>
      <c r="K277" s="60"/>
      <c r="L277" s="60"/>
      <c r="M277" s="60"/>
      <c r="N277" s="61"/>
    </row>
    <row r="278" spans="1:14" ht="14.25">
      <c r="A278" s="232" t="s">
        <v>548</v>
      </c>
      <c r="B278" s="231" t="s">
        <v>549</v>
      </c>
      <c r="C278" s="86">
        <v>5364858.358755777</v>
      </c>
      <c r="D278" s="96">
        <f>'Bil 1 2008-2024'!AE278</f>
        <v>5367134.358755777</v>
      </c>
      <c r="E278" s="291">
        <f t="shared" si="8"/>
        <v>2276</v>
      </c>
      <c r="F278" s="234">
        <f>'Bil 1 2008-2024'!AG278</f>
        <v>5396586.358755777</v>
      </c>
      <c r="G278" s="248">
        <f t="shared" si="9"/>
        <v>5398862.358755777</v>
      </c>
      <c r="I278" s="233"/>
      <c r="J278" s="285"/>
      <c r="K278" s="60"/>
      <c r="L278" s="60"/>
      <c r="M278" s="60"/>
      <c r="N278" s="61"/>
    </row>
    <row r="279" spans="1:14" ht="14.25">
      <c r="A279" s="232" t="s">
        <v>550</v>
      </c>
      <c r="B279" s="231" t="s">
        <v>551</v>
      </c>
      <c r="C279" s="86">
        <v>247513679.82198226</v>
      </c>
      <c r="D279" s="96">
        <f>'Bil 1 2008-2024'!AE279</f>
        <v>247010323.82198226</v>
      </c>
      <c r="E279" s="291">
        <f t="shared" si="8"/>
        <v>-503356</v>
      </c>
      <c r="F279" s="234">
        <f>'Bil 1 2008-2024'!AG279</f>
        <v>257484167.82198226</v>
      </c>
      <c r="G279" s="248">
        <f t="shared" si="9"/>
        <v>256980811.82198226</v>
      </c>
      <c r="I279" s="233"/>
      <c r="J279" s="285"/>
      <c r="K279" s="60"/>
      <c r="L279" s="60"/>
      <c r="M279" s="60"/>
      <c r="N279" s="61"/>
    </row>
    <row r="280" spans="1:14" ht="14.25">
      <c r="A280" s="232" t="s">
        <v>552</v>
      </c>
      <c r="B280" s="231" t="s">
        <v>553</v>
      </c>
      <c r="C280" s="86">
        <v>26040615.975605313</v>
      </c>
      <c r="D280" s="96">
        <f>'Bil 1 2008-2024'!AE280</f>
        <v>25958158.975605313</v>
      </c>
      <c r="E280" s="291">
        <f t="shared" si="8"/>
        <v>-82457</v>
      </c>
      <c r="F280" s="234">
        <f>'Bil 1 2008-2024'!AG280</f>
        <v>26467029.975605313</v>
      </c>
      <c r="G280" s="248">
        <f t="shared" si="9"/>
        <v>26384572.975605313</v>
      </c>
      <c r="I280" s="233"/>
      <c r="J280" s="285"/>
      <c r="K280" s="60"/>
      <c r="L280" s="60"/>
      <c r="M280" s="60"/>
      <c r="N280" s="61"/>
    </row>
    <row r="281" spans="1:14" ht="14.25">
      <c r="A281" s="232" t="s">
        <v>554</v>
      </c>
      <c r="B281" s="231" t="s">
        <v>555</v>
      </c>
      <c r="C281" s="86">
        <v>174982013.7810827</v>
      </c>
      <c r="D281" s="96">
        <f>'Bil 1 2008-2024'!AE281</f>
        <v>174551799.7810827</v>
      </c>
      <c r="E281" s="291">
        <f t="shared" si="8"/>
        <v>-430214</v>
      </c>
      <c r="F281" s="234">
        <f>'Bil 1 2008-2024'!AG281</f>
        <v>179791432.7810827</v>
      </c>
      <c r="G281" s="248">
        <f t="shared" si="9"/>
        <v>179361218.7810827</v>
      </c>
      <c r="I281" s="233"/>
      <c r="J281" s="285"/>
      <c r="K281" s="60"/>
      <c r="L281" s="60"/>
      <c r="M281" s="60"/>
      <c r="N281" s="61"/>
    </row>
    <row r="282" spans="1:14" ht="14.25">
      <c r="A282" s="232" t="s">
        <v>556</v>
      </c>
      <c r="B282" s="231" t="s">
        <v>557</v>
      </c>
      <c r="C282" s="86">
        <v>14825952.443547647</v>
      </c>
      <c r="D282" s="96">
        <f>'Bil 1 2008-2024'!AE282</f>
        <v>14794336.443547647</v>
      </c>
      <c r="E282" s="291">
        <f t="shared" si="8"/>
        <v>-31616</v>
      </c>
      <c r="F282" s="234">
        <f>'Bil 1 2008-2024'!AG282</f>
        <v>14942193.443547647</v>
      </c>
      <c r="G282" s="248">
        <f t="shared" si="9"/>
        <v>14910577.443547647</v>
      </c>
      <c r="I282" s="233"/>
      <c r="J282" s="285"/>
      <c r="K282" s="60"/>
      <c r="L282" s="60"/>
      <c r="M282" s="60"/>
      <c r="N282" s="61"/>
    </row>
    <row r="283" spans="1:14" ht="14.25">
      <c r="A283" s="232" t="s">
        <v>558</v>
      </c>
      <c r="B283" s="231" t="s">
        <v>559</v>
      </c>
      <c r="C283" s="86">
        <v>10417776.086242855</v>
      </c>
      <c r="D283" s="96">
        <f>'Bil 1 2008-2024'!AE283</f>
        <v>10414767.086242855</v>
      </c>
      <c r="E283" s="291">
        <f t="shared" si="8"/>
        <v>-3009</v>
      </c>
      <c r="F283" s="234">
        <f>'Bil 1 2008-2024'!AG283</f>
        <v>10576871.086242855</v>
      </c>
      <c r="G283" s="248">
        <f t="shared" si="9"/>
        <v>10573862.086242855</v>
      </c>
      <c r="I283" s="233"/>
      <c r="J283" s="285"/>
      <c r="K283" s="60"/>
      <c r="L283" s="60"/>
      <c r="M283" s="60"/>
      <c r="N283" s="61"/>
    </row>
    <row r="284" spans="1:14" ht="14.25">
      <c r="A284" s="232" t="s">
        <v>560</v>
      </c>
      <c r="B284" s="231" t="s">
        <v>561</v>
      </c>
      <c r="C284" s="86">
        <v>11389438.19397841</v>
      </c>
      <c r="D284" s="96">
        <f>'Bil 1 2008-2024'!AE284</f>
        <v>11364734.19397841</v>
      </c>
      <c r="E284" s="291">
        <f t="shared" si="8"/>
        <v>-24704</v>
      </c>
      <c r="F284" s="234">
        <f>'Bil 1 2008-2024'!AG284</f>
        <v>11449948.19397841</v>
      </c>
      <c r="G284" s="248">
        <f t="shared" si="9"/>
        <v>11425244.19397841</v>
      </c>
      <c r="I284" s="233"/>
      <c r="J284" s="285"/>
      <c r="K284" s="60"/>
      <c r="L284" s="60"/>
      <c r="M284" s="60"/>
      <c r="N284" s="61"/>
    </row>
    <row r="285" spans="1:14" ht="14.25">
      <c r="A285" s="232" t="s">
        <v>562</v>
      </c>
      <c r="B285" s="231" t="s">
        <v>563</v>
      </c>
      <c r="C285" s="86">
        <v>6496874.0065294225</v>
      </c>
      <c r="D285" s="96">
        <f>'Bil 1 2008-2024'!AE285</f>
        <v>6497993.0065294225</v>
      </c>
      <c r="E285" s="291">
        <f t="shared" si="8"/>
        <v>1119</v>
      </c>
      <c r="F285" s="234">
        <f>'Bil 1 2008-2024'!AG285</f>
        <v>6492804.0065294225</v>
      </c>
      <c r="G285" s="248">
        <f t="shared" si="9"/>
        <v>6493923.0065294225</v>
      </c>
      <c r="I285" s="233"/>
      <c r="J285" s="285"/>
      <c r="K285" s="60"/>
      <c r="L285" s="60"/>
      <c r="M285" s="60"/>
      <c r="N285" s="61"/>
    </row>
    <row r="286" spans="1:14" ht="14.25">
      <c r="A286" s="232" t="s">
        <v>564</v>
      </c>
      <c r="B286" s="231" t="s">
        <v>565</v>
      </c>
      <c r="C286" s="86">
        <v>37337534.137752764</v>
      </c>
      <c r="D286" s="96">
        <f>'Bil 1 2008-2024'!AE286</f>
        <v>37276585.137752764</v>
      </c>
      <c r="E286" s="291">
        <f t="shared" si="8"/>
        <v>-60949</v>
      </c>
      <c r="F286" s="234">
        <f>'Bil 1 2008-2024'!AG286</f>
        <v>37702798.137752764</v>
      </c>
      <c r="G286" s="248">
        <f t="shared" si="9"/>
        <v>37641849.137752764</v>
      </c>
      <c r="I286" s="233"/>
      <c r="J286" s="285"/>
      <c r="K286" s="60"/>
      <c r="L286" s="60"/>
      <c r="M286" s="60"/>
      <c r="N286" s="61"/>
    </row>
    <row r="287" spans="1:14" ht="14.25">
      <c r="A287" s="232" t="s">
        <v>566</v>
      </c>
      <c r="B287" s="231" t="s">
        <v>567</v>
      </c>
      <c r="C287" s="86">
        <v>8436500.895529147</v>
      </c>
      <c r="D287" s="96">
        <f>'Bil 1 2008-2024'!AE287</f>
        <v>8436964.895529147</v>
      </c>
      <c r="E287" s="291">
        <f t="shared" si="8"/>
        <v>464</v>
      </c>
      <c r="F287" s="234">
        <f>'Bil 1 2008-2024'!AG287</f>
        <v>8503634.895529147</v>
      </c>
      <c r="G287" s="248">
        <f t="shared" si="9"/>
        <v>8504098.895529147</v>
      </c>
      <c r="I287" s="233"/>
      <c r="J287" s="285"/>
      <c r="K287" s="60"/>
      <c r="L287" s="60"/>
      <c r="M287" s="60"/>
      <c r="N287" s="61"/>
    </row>
    <row r="288" spans="1:14" ht="14.25">
      <c r="A288" s="232" t="s">
        <v>568</v>
      </c>
      <c r="B288" s="231" t="s">
        <v>569</v>
      </c>
      <c r="C288" s="86">
        <v>13052361.961639604</v>
      </c>
      <c r="D288" s="96">
        <f>'Bil 1 2008-2024'!AE288</f>
        <v>13054835.961639604</v>
      </c>
      <c r="E288" s="291">
        <f t="shared" si="8"/>
        <v>2474</v>
      </c>
      <c r="F288" s="234">
        <f>'Bil 1 2008-2024'!AG288</f>
        <v>13115139.961639604</v>
      </c>
      <c r="G288" s="248">
        <f t="shared" si="9"/>
        <v>13117613.961639604</v>
      </c>
      <c r="I288" s="233"/>
      <c r="J288" s="285"/>
      <c r="K288" s="60"/>
      <c r="L288" s="60"/>
      <c r="M288" s="60"/>
      <c r="N288" s="61"/>
    </row>
    <row r="289" spans="1:14" ht="14.25">
      <c r="A289" s="232" t="s">
        <v>570</v>
      </c>
      <c r="B289" s="231" t="s">
        <v>571</v>
      </c>
      <c r="C289" s="86">
        <v>44800003.89026931</v>
      </c>
      <c r="D289" s="96">
        <f>'Bil 1 2008-2024'!AE289</f>
        <v>44822257.89026931</v>
      </c>
      <c r="E289" s="291">
        <f t="shared" si="8"/>
        <v>22254</v>
      </c>
      <c r="F289" s="234">
        <f>'Bil 1 2008-2024'!AG289</f>
        <v>45076247.89026931</v>
      </c>
      <c r="G289" s="248">
        <f t="shared" si="9"/>
        <v>45098501.89026931</v>
      </c>
      <c r="I289" s="233"/>
      <c r="J289" s="285"/>
      <c r="K289" s="60"/>
      <c r="L289" s="60"/>
      <c r="M289" s="60"/>
      <c r="N289" s="61"/>
    </row>
    <row r="290" spans="1:14" ht="14.25">
      <c r="A290" s="232" t="s">
        <v>572</v>
      </c>
      <c r="B290" s="231" t="s">
        <v>573</v>
      </c>
      <c r="C290" s="86">
        <v>16568239.943139555</v>
      </c>
      <c r="D290" s="96">
        <f>'Bil 1 2008-2024'!AE290</f>
        <v>16564576.943139555</v>
      </c>
      <c r="E290" s="291">
        <f t="shared" si="8"/>
        <v>-3663</v>
      </c>
      <c r="F290" s="234">
        <f>'Bil 1 2008-2024'!AG290</f>
        <v>16616190.943139555</v>
      </c>
      <c r="G290" s="248">
        <f t="shared" si="9"/>
        <v>16612527.943139555</v>
      </c>
      <c r="I290" s="233"/>
      <c r="J290" s="285"/>
      <c r="K290" s="60"/>
      <c r="L290" s="60"/>
      <c r="M290" s="60"/>
      <c r="N290" s="61"/>
    </row>
    <row r="291" spans="1:14" ht="14.25">
      <c r="A291" s="232" t="s">
        <v>574</v>
      </c>
      <c r="B291" s="231" t="s">
        <v>575</v>
      </c>
      <c r="C291" s="86">
        <v>165595526.5883739</v>
      </c>
      <c r="D291" s="96">
        <f>'Bil 1 2008-2024'!AE291</f>
        <v>165228025.5883739</v>
      </c>
      <c r="E291" s="291">
        <f t="shared" si="8"/>
        <v>-367501</v>
      </c>
      <c r="F291" s="234">
        <f>'Bil 1 2008-2024'!AG291</f>
        <v>172175669.5883739</v>
      </c>
      <c r="G291" s="248">
        <f t="shared" si="9"/>
        <v>171808168.5883739</v>
      </c>
      <c r="I291" s="233"/>
      <c r="J291" s="285"/>
      <c r="K291" s="60"/>
      <c r="L291" s="60"/>
      <c r="M291" s="60"/>
      <c r="N291" s="61"/>
    </row>
    <row r="292" spans="1:14" ht="14.25">
      <c r="A292" s="232" t="s">
        <v>576</v>
      </c>
      <c r="B292" s="231" t="s">
        <v>577</v>
      </c>
      <c r="C292" s="86">
        <v>109168784.70436196</v>
      </c>
      <c r="D292" s="96">
        <f>'Bil 1 2008-2024'!AE292</f>
        <v>108455595.70436196</v>
      </c>
      <c r="E292" s="291">
        <f t="shared" si="8"/>
        <v>-713189</v>
      </c>
      <c r="F292" s="234">
        <f>'Bil 1 2008-2024'!AG292</f>
        <v>111436116.70436196</v>
      </c>
      <c r="G292" s="248">
        <f t="shared" si="9"/>
        <v>110722927.70436196</v>
      </c>
      <c r="I292" s="233"/>
      <c r="J292" s="285"/>
      <c r="K292" s="60"/>
      <c r="L292" s="60"/>
      <c r="M292" s="60"/>
      <c r="N292" s="61"/>
    </row>
    <row r="293" spans="1:14" ht="14.25">
      <c r="A293" s="232" t="s">
        <v>578</v>
      </c>
      <c r="B293" s="231" t="s">
        <v>579</v>
      </c>
      <c r="C293" s="86">
        <v>66820648.81336715</v>
      </c>
      <c r="D293" s="96">
        <f>'Bil 1 2008-2024'!AE293</f>
        <v>66566245.81336715</v>
      </c>
      <c r="E293" s="291">
        <f t="shared" si="8"/>
        <v>-254403</v>
      </c>
      <c r="F293" s="234">
        <f>'Bil 1 2008-2024'!AG293</f>
        <v>68637044.81336716</v>
      </c>
      <c r="G293" s="248">
        <f t="shared" si="9"/>
        <v>68382641.81336716</v>
      </c>
      <c r="I293" s="233"/>
      <c r="J293" s="285"/>
      <c r="K293" s="60"/>
      <c r="L293" s="60"/>
      <c r="M293" s="60"/>
      <c r="N293" s="61"/>
    </row>
    <row r="294" spans="1:14" ht="14.25">
      <c r="A294" s="232" t="s">
        <v>580</v>
      </c>
      <c r="B294" s="231" t="s">
        <v>581</v>
      </c>
      <c r="C294" s="86">
        <v>19609672.17021854</v>
      </c>
      <c r="D294" s="96">
        <f>'Bil 1 2008-2024'!AE294</f>
        <v>19542396.17021854</v>
      </c>
      <c r="E294" s="291">
        <f t="shared" si="8"/>
        <v>-67276</v>
      </c>
      <c r="F294" s="234">
        <f>'Bil 1 2008-2024'!AG294</f>
        <v>19742207.17021854</v>
      </c>
      <c r="G294" s="248">
        <f t="shared" si="9"/>
        <v>19674931.17021854</v>
      </c>
      <c r="I294" s="233"/>
      <c r="J294" s="285"/>
      <c r="K294" s="60"/>
      <c r="L294" s="60"/>
      <c r="M294" s="60"/>
      <c r="N294" s="61"/>
    </row>
    <row r="295" spans="1:14" ht="14.25">
      <c r="A295" s="232" t="s">
        <v>582</v>
      </c>
      <c r="B295" s="231" t="s">
        <v>583</v>
      </c>
      <c r="C295" s="86">
        <v>60685670.46286385</v>
      </c>
      <c r="D295" s="96">
        <f>'Bil 1 2008-2024'!AE295</f>
        <v>60594898.46286385</v>
      </c>
      <c r="E295" s="291">
        <f t="shared" si="8"/>
        <v>-90772</v>
      </c>
      <c r="F295" s="234">
        <f>'Bil 1 2008-2024'!AG295</f>
        <v>62212840.46286385</v>
      </c>
      <c r="G295" s="248">
        <f t="shared" si="9"/>
        <v>62122068.46286385</v>
      </c>
      <c r="I295" s="233"/>
      <c r="J295" s="285"/>
      <c r="K295" s="60"/>
      <c r="L295" s="60"/>
      <c r="M295" s="60"/>
      <c r="N295" s="61"/>
    </row>
    <row r="296" spans="1:7" ht="14.25">
      <c r="A296" s="232"/>
      <c r="B296" s="231"/>
      <c r="C296" s="230"/>
      <c r="D296" s="191"/>
      <c r="E296" s="305"/>
      <c r="F296" s="229"/>
      <c r="G296" s="249"/>
    </row>
    <row r="297" spans="1:7" ht="14.25">
      <c r="A297" s="228"/>
      <c r="B297" s="227" t="s">
        <v>584</v>
      </c>
      <c r="C297" s="100">
        <f>SUM(C6:C295)</f>
        <v>20573059595.999985</v>
      </c>
      <c r="D297" s="192">
        <f>SUM(D6:D295)</f>
        <v>20497007552.999985</v>
      </c>
      <c r="E297" s="306">
        <f>SUM(E6:E295)</f>
        <v>-76052043.00000003</v>
      </c>
      <c r="F297" s="226">
        <f>SUM(F6:F295)</f>
        <v>21325388248.49999</v>
      </c>
      <c r="G297" s="225">
        <f>SUM(G6:G295)</f>
        <v>21249336205.49999</v>
      </c>
    </row>
    <row r="299" spans="3:7" ht="14.25">
      <c r="C299" s="82"/>
      <c r="D299" s="82"/>
      <c r="E299" s="82"/>
      <c r="F299" s="82"/>
      <c r="G299" s="82"/>
    </row>
    <row r="300" spans="3:5" ht="14.25">
      <c r="C300" s="224"/>
      <c r="D300" s="82"/>
      <c r="E300" s="3"/>
    </row>
  </sheetData>
  <sheetProtection/>
  <mergeCells count="7">
    <mergeCell ref="G4:G5"/>
    <mergeCell ref="A4:A5"/>
    <mergeCell ref="B4:B5"/>
    <mergeCell ref="C4:C5"/>
    <mergeCell ref="D4:D5"/>
    <mergeCell ref="E4:E5"/>
    <mergeCell ref="F4:F5"/>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2017-12-21&amp;R&amp;9&amp;A</oddHeader>
    <oddFooter>&amp;L&amp;9&amp;F&amp;C&amp;9&amp;P (&amp;N)</oddFooter>
  </headerFooter>
</worksheet>
</file>

<file path=xl/worksheets/sheet6.xml><?xml version="1.0" encoding="utf-8"?>
<worksheet xmlns="http://schemas.openxmlformats.org/spreadsheetml/2006/main" xmlns:r="http://schemas.openxmlformats.org/officeDocument/2006/relationships">
  <dimension ref="A1:AH297"/>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2" sqref="A2"/>
    </sheetView>
  </sheetViews>
  <sheetFormatPr defaultColWidth="9.140625" defaultRowHeight="15"/>
  <cols>
    <col min="2" max="2" width="13.140625" style="0" customWidth="1"/>
    <col min="3" max="3" width="14.7109375" style="4" customWidth="1"/>
    <col min="4" max="8" width="14.7109375" style="4" hidden="1" customWidth="1"/>
    <col min="9" max="9" width="14.28125" style="4" hidden="1" customWidth="1"/>
    <col min="10" max="10" width="13.140625" style="4" hidden="1" customWidth="1"/>
    <col min="11" max="11" width="9.8515625" style="193" hidden="1" customWidth="1"/>
    <col min="12" max="12" width="10.28125" style="193" hidden="1" customWidth="1"/>
    <col min="13" max="13" width="13.7109375" style="83" hidden="1" customWidth="1"/>
    <col min="14" max="14" width="11.57421875" style="15" hidden="1" customWidth="1"/>
    <col min="15" max="15" width="15.57421875" style="0" hidden="1" customWidth="1"/>
    <col min="16" max="16" width="11.8515625" style="0" hidden="1" customWidth="1"/>
    <col min="17" max="17" width="14.7109375" style="0" hidden="1" customWidth="1"/>
    <col min="18" max="18" width="11.28125" style="0" hidden="1" customWidth="1"/>
    <col min="19" max="19" width="12.8515625" style="0" hidden="1" customWidth="1"/>
    <col min="20" max="20" width="11.7109375" style="0" hidden="1" customWidth="1"/>
    <col min="21" max="21" width="13.421875" style="0" customWidth="1"/>
    <col min="22" max="22" width="12.140625" style="0" customWidth="1"/>
    <col min="23" max="23" width="13.140625" style="0" customWidth="1"/>
    <col min="24" max="24" width="12.57421875" style="0" customWidth="1"/>
    <col min="25" max="25" width="13.421875" style="0" customWidth="1"/>
    <col min="26" max="26" width="11.8515625" style="0" customWidth="1"/>
    <col min="27" max="27" width="13.140625" style="0" customWidth="1"/>
    <col min="28" max="28" width="10.00390625" style="0" customWidth="1"/>
    <col min="29" max="29" width="12.00390625" style="0" customWidth="1"/>
    <col min="30" max="30" width="11.7109375" style="0" customWidth="1"/>
    <col min="31" max="31" width="12.00390625" style="0" customWidth="1"/>
  </cols>
  <sheetData>
    <row r="1" spans="1:15" ht="14.25" hidden="1">
      <c r="A1">
        <v>1</v>
      </c>
      <c r="B1">
        <f>A1+1</f>
        <v>2</v>
      </c>
      <c r="C1">
        <f aca="true" t="shared" si="0" ref="C1:K1">B1+1</f>
        <v>3</v>
      </c>
      <c r="D1">
        <f t="shared" si="0"/>
        <v>4</v>
      </c>
      <c r="E1">
        <f t="shared" si="0"/>
        <v>5</v>
      </c>
      <c r="F1">
        <f t="shared" si="0"/>
        <v>6</v>
      </c>
      <c r="G1">
        <f t="shared" si="0"/>
        <v>7</v>
      </c>
      <c r="H1">
        <f t="shared" si="0"/>
        <v>8</v>
      </c>
      <c r="I1">
        <f t="shared" si="0"/>
        <v>9</v>
      </c>
      <c r="J1">
        <f t="shared" si="0"/>
        <v>10</v>
      </c>
      <c r="K1">
        <f t="shared" si="0"/>
        <v>11</v>
      </c>
      <c r="L1">
        <f>K1+1</f>
        <v>12</v>
      </c>
      <c r="M1">
        <f>L1+1</f>
        <v>13</v>
      </c>
      <c r="N1">
        <f>M1+1</f>
        <v>14</v>
      </c>
      <c r="O1">
        <f>N1+1</f>
        <v>15</v>
      </c>
    </row>
    <row r="2" ht="15">
      <c r="A2" s="1" t="s">
        <v>759</v>
      </c>
    </row>
    <row r="3" spans="1:12" ht="14.25">
      <c r="A3" s="58" t="s">
        <v>728</v>
      </c>
      <c r="K3" s="4"/>
      <c r="L3" s="4"/>
    </row>
    <row r="4" spans="1:31" ht="15" customHeight="1">
      <c r="A4" s="324" t="s">
        <v>1</v>
      </c>
      <c r="B4" s="326" t="s">
        <v>2</v>
      </c>
      <c r="C4" s="328" t="s">
        <v>598</v>
      </c>
      <c r="D4" s="328" t="s">
        <v>599</v>
      </c>
      <c r="E4" s="89"/>
      <c r="F4" s="328" t="s">
        <v>600</v>
      </c>
      <c r="G4" s="89"/>
      <c r="H4" s="328" t="s">
        <v>623</v>
      </c>
      <c r="I4" s="163"/>
      <c r="J4" s="328" t="s">
        <v>657</v>
      </c>
      <c r="K4" s="332" t="s">
        <v>675</v>
      </c>
      <c r="L4" s="330" t="s">
        <v>677</v>
      </c>
      <c r="M4" s="317" t="s">
        <v>686</v>
      </c>
      <c r="N4" s="317" t="s">
        <v>684</v>
      </c>
      <c r="O4" s="317" t="s">
        <v>685</v>
      </c>
      <c r="P4" s="317" t="s">
        <v>694</v>
      </c>
      <c r="Q4" s="317" t="s">
        <v>695</v>
      </c>
      <c r="R4" s="317" t="s">
        <v>702</v>
      </c>
      <c r="S4" s="317" t="s">
        <v>703</v>
      </c>
      <c r="T4" s="317" t="s">
        <v>708</v>
      </c>
      <c r="U4" s="317" t="s">
        <v>709</v>
      </c>
      <c r="V4" s="317" t="s">
        <v>715</v>
      </c>
      <c r="W4" s="317" t="s">
        <v>716</v>
      </c>
      <c r="X4" s="317" t="s">
        <v>721</v>
      </c>
      <c r="Y4" s="317" t="s">
        <v>722</v>
      </c>
      <c r="Z4" s="317" t="s">
        <v>726</v>
      </c>
      <c r="AA4" s="317" t="s">
        <v>727</v>
      </c>
      <c r="AB4" s="317" t="s">
        <v>742</v>
      </c>
      <c r="AC4" s="317" t="s">
        <v>743</v>
      </c>
      <c r="AD4" s="317" t="s">
        <v>760</v>
      </c>
      <c r="AE4" s="317" t="s">
        <v>761</v>
      </c>
    </row>
    <row r="5" spans="1:31" ht="51" customHeight="1">
      <c r="A5" s="325"/>
      <c r="B5" s="327"/>
      <c r="C5" s="329"/>
      <c r="D5" s="329"/>
      <c r="E5" s="90" t="s">
        <v>644</v>
      </c>
      <c r="F5" s="329"/>
      <c r="G5" s="90" t="s">
        <v>627</v>
      </c>
      <c r="H5" s="329"/>
      <c r="I5" s="164" t="s">
        <v>622</v>
      </c>
      <c r="J5" s="329"/>
      <c r="K5" s="333"/>
      <c r="L5" s="331"/>
      <c r="M5" s="318"/>
      <c r="N5" s="318"/>
      <c r="O5" s="318"/>
      <c r="P5" s="318"/>
      <c r="Q5" s="318"/>
      <c r="R5" s="318"/>
      <c r="S5" s="318"/>
      <c r="T5" s="318"/>
      <c r="U5" s="318"/>
      <c r="V5" s="318"/>
      <c r="W5" s="318"/>
      <c r="X5" s="318"/>
      <c r="Y5" s="318"/>
      <c r="Z5" s="318"/>
      <c r="AA5" s="318"/>
      <c r="AB5" s="318"/>
      <c r="AC5" s="318"/>
      <c r="AD5" s="318"/>
      <c r="AE5" s="318"/>
    </row>
    <row r="6" spans="1:34" ht="14.25">
      <c r="A6" s="9">
        <v>114</v>
      </c>
      <c r="B6" s="10" t="s">
        <v>5</v>
      </c>
      <c r="C6" s="86">
        <v>50526017.650731474</v>
      </c>
      <c r="D6" s="86">
        <v>3504963</v>
      </c>
      <c r="E6" s="86">
        <f>C6+D6</f>
        <v>54030980.650731474</v>
      </c>
      <c r="F6" s="86">
        <v>583207</v>
      </c>
      <c r="G6" s="86">
        <f>E6+F6</f>
        <v>54614187.650731474</v>
      </c>
      <c r="H6" s="86">
        <v>1120537</v>
      </c>
      <c r="I6" s="86">
        <f>G6+H6</f>
        <v>55734724.650731474</v>
      </c>
      <c r="J6" s="86">
        <f>'Bil 1 2008-2024'!K6</f>
        <v>2785118</v>
      </c>
      <c r="K6" s="194">
        <f>'Bil 1 2008-2024'!L6</f>
        <v>-20690</v>
      </c>
      <c r="L6" s="211">
        <v>-81766</v>
      </c>
      <c r="M6" s="95">
        <f>I6+J6+K6</f>
        <v>58499152.650731474</v>
      </c>
      <c r="N6" s="95">
        <f>'Bil 1 2008-2024'!N6</f>
        <v>-319293.65073147416</v>
      </c>
      <c r="O6" s="86">
        <f>M6+N6</f>
        <v>58179859</v>
      </c>
      <c r="P6" s="218">
        <f>'Bil 1 2008-2024'!P6</f>
        <v>605253</v>
      </c>
      <c r="Q6" s="218">
        <f>P6+O6</f>
        <v>58785112</v>
      </c>
      <c r="R6" s="218">
        <f>'Bil 1 2008-2024'!R6</f>
        <v>1726438</v>
      </c>
      <c r="S6" s="218">
        <f>R6+Q6</f>
        <v>60511550</v>
      </c>
      <c r="T6" s="218">
        <f>'Bil 1 2008-2024'!T6</f>
        <v>1567835</v>
      </c>
      <c r="U6" s="218">
        <f>T6+S6</f>
        <v>62079385</v>
      </c>
      <c r="V6" s="218">
        <f>'Bil 1 2008-2024'!V6</f>
        <v>2502611</v>
      </c>
      <c r="W6" s="218">
        <f>V6+U6</f>
        <v>64581996</v>
      </c>
      <c r="X6" s="218">
        <f>'Bil 1 2008-2024'!X6</f>
        <v>1012831</v>
      </c>
      <c r="Y6" s="218">
        <f>X6+W6</f>
        <v>65594827</v>
      </c>
      <c r="Z6" s="218">
        <f>'Bil 1 2008-2024'!Z6</f>
        <v>2549523</v>
      </c>
      <c r="AA6" s="218">
        <f>Z6+Y6</f>
        <v>68144350</v>
      </c>
      <c r="AB6" s="218">
        <f>'Bil 1 2008-2024'!AB6</f>
        <v>2531355</v>
      </c>
      <c r="AC6" s="300">
        <f>AB6+AA6</f>
        <v>70675705</v>
      </c>
      <c r="AD6" s="218">
        <f>'Bil 1 2008-2024'!AD6</f>
        <v>1676490</v>
      </c>
      <c r="AE6" s="300">
        <f>AD6+AC6</f>
        <v>72352195</v>
      </c>
      <c r="AF6" s="2"/>
      <c r="AG6" s="2"/>
      <c r="AH6" s="2"/>
    </row>
    <row r="7" spans="1:34" ht="14.25">
      <c r="A7" s="9">
        <v>115</v>
      </c>
      <c r="B7" s="10" t="s">
        <v>7</v>
      </c>
      <c r="C7" s="87">
        <v>37534106.62464863</v>
      </c>
      <c r="D7" s="87">
        <v>4487686</v>
      </c>
      <c r="E7" s="86">
        <f aca="true" t="shared" si="1" ref="E7:E70">C7+D7</f>
        <v>42021792.62464863</v>
      </c>
      <c r="F7" s="87">
        <v>791301</v>
      </c>
      <c r="G7" s="86">
        <f aca="true" t="shared" si="2" ref="G7:G70">E7+F7</f>
        <v>42813093.62464863</v>
      </c>
      <c r="H7" s="87">
        <v>1458191</v>
      </c>
      <c r="I7" s="86">
        <f aca="true" t="shared" si="3" ref="I7:I70">G7+H7</f>
        <v>44271284.62464863</v>
      </c>
      <c r="J7" s="86">
        <f>'Bil 1 2008-2024'!K7</f>
        <v>3533557</v>
      </c>
      <c r="K7" s="194">
        <f>'Bil 1 2008-2024'!L7</f>
        <v>-363804</v>
      </c>
      <c r="L7" s="211">
        <v>-572547</v>
      </c>
      <c r="M7" s="95">
        <f aca="true" t="shared" si="4" ref="M7:M70">I7+J7+K7</f>
        <v>47441037.62464863</v>
      </c>
      <c r="N7" s="95">
        <f>'Bil 1 2008-2024'!N7</f>
        <v>1965242.3753513694</v>
      </c>
      <c r="O7" s="86">
        <f>M7+N7</f>
        <v>49406280</v>
      </c>
      <c r="P7" s="11">
        <f>'Bil 1 2008-2024'!P7</f>
        <v>1228488</v>
      </c>
      <c r="Q7" s="11">
        <f aca="true" t="shared" si="5" ref="Q7:Q70">P7+O7</f>
        <v>50634768</v>
      </c>
      <c r="R7" s="11">
        <f>'Bil 1 2008-2024'!R7</f>
        <v>1731885</v>
      </c>
      <c r="S7" s="11">
        <f aca="true" t="shared" si="6" ref="S7:S70">R7+Q7</f>
        <v>52366653</v>
      </c>
      <c r="T7" s="11">
        <f>'Bil 1 2008-2024'!T7</f>
        <v>1983072</v>
      </c>
      <c r="U7" s="11">
        <f aca="true" t="shared" si="7" ref="U7:U70">T7+S7</f>
        <v>54349725</v>
      </c>
      <c r="V7" s="11">
        <f>'Bil 1 2008-2024'!V7</f>
        <v>3354465</v>
      </c>
      <c r="W7" s="11">
        <f aca="true" t="shared" si="8" ref="W7:W70">V7+U7</f>
        <v>57704190</v>
      </c>
      <c r="X7" s="11">
        <f>'Bil 1 2008-2024'!X7</f>
        <v>3141129</v>
      </c>
      <c r="Y7" s="11">
        <f aca="true" t="shared" si="9" ref="Y7:AA70">X7+W7</f>
        <v>60845319</v>
      </c>
      <c r="Z7" s="11">
        <f>'Bil 1 2008-2024'!Z7</f>
        <v>2423726</v>
      </c>
      <c r="AA7" s="11">
        <f t="shared" si="9"/>
        <v>63269045</v>
      </c>
      <c r="AB7" s="11">
        <f>'Bil 1 2008-2024'!AB7</f>
        <v>2769816</v>
      </c>
      <c r="AC7" s="301">
        <f aca="true" t="shared" si="10" ref="AC7:AE70">AB7+AA7</f>
        <v>66038861</v>
      </c>
      <c r="AD7" s="11">
        <f>'Bil 1 2008-2024'!AD7</f>
        <v>2247700</v>
      </c>
      <c r="AE7" s="301">
        <f t="shared" si="10"/>
        <v>68286561</v>
      </c>
      <c r="AF7" s="2"/>
      <c r="AG7" s="2"/>
      <c r="AH7" s="2"/>
    </row>
    <row r="8" spans="1:34" ht="14.25">
      <c r="A8" s="9">
        <v>117</v>
      </c>
      <c r="B8" s="10" t="s">
        <v>9</v>
      </c>
      <c r="C8" s="87">
        <v>50831615.88513514</v>
      </c>
      <c r="D8" s="87">
        <v>8249705</v>
      </c>
      <c r="E8" s="86">
        <f t="shared" si="1"/>
        <v>59081320.88513514</v>
      </c>
      <c r="F8" s="87">
        <v>2708819</v>
      </c>
      <c r="G8" s="86">
        <f t="shared" si="2"/>
        <v>61790139.88513514</v>
      </c>
      <c r="H8" s="87">
        <v>2591224</v>
      </c>
      <c r="I8" s="86">
        <f t="shared" si="3"/>
        <v>64381363.88513514</v>
      </c>
      <c r="J8" s="86">
        <f>'Bil 1 2008-2024'!K8</f>
        <v>7302554</v>
      </c>
      <c r="K8" s="194">
        <f>'Bil 1 2008-2024'!L8</f>
        <v>265601</v>
      </c>
      <c r="L8" s="211">
        <v>645731</v>
      </c>
      <c r="M8" s="95">
        <f t="shared" si="4"/>
        <v>71949518.88513514</v>
      </c>
      <c r="N8" s="95">
        <f>'Bil 1 2008-2024'!N8</f>
        <v>4655217.114864856</v>
      </c>
      <c r="O8" s="86">
        <f>M8+N8</f>
        <v>76604736</v>
      </c>
      <c r="P8" s="11">
        <f>'Bil 1 2008-2024'!P8</f>
        <v>1256579</v>
      </c>
      <c r="Q8" s="11">
        <f t="shared" si="5"/>
        <v>77861315</v>
      </c>
      <c r="R8" s="11">
        <f>'Bil 1 2008-2024'!R8</f>
        <v>3498572</v>
      </c>
      <c r="S8" s="11">
        <f t="shared" si="6"/>
        <v>81359887</v>
      </c>
      <c r="T8" s="11">
        <f>'Bil 1 2008-2024'!T8</f>
        <v>3114390</v>
      </c>
      <c r="U8" s="11">
        <f t="shared" si="7"/>
        <v>84474277</v>
      </c>
      <c r="V8" s="11">
        <f>'Bil 1 2008-2024'!V8</f>
        <v>5289554</v>
      </c>
      <c r="W8" s="11">
        <f t="shared" si="8"/>
        <v>89763831</v>
      </c>
      <c r="X8" s="11">
        <f>'Bil 1 2008-2024'!X8</f>
        <v>3726042</v>
      </c>
      <c r="Y8" s="11">
        <f t="shared" si="9"/>
        <v>93489873</v>
      </c>
      <c r="Z8" s="11">
        <f>'Bil 1 2008-2024'!Z8</f>
        <v>4227338</v>
      </c>
      <c r="AA8" s="11">
        <f t="shared" si="9"/>
        <v>97717211</v>
      </c>
      <c r="AB8" s="11">
        <f>'Bil 1 2008-2024'!AB8</f>
        <v>5024035</v>
      </c>
      <c r="AC8" s="301">
        <f t="shared" si="10"/>
        <v>102741246</v>
      </c>
      <c r="AD8" s="11">
        <f>'Bil 1 2008-2024'!AD8</f>
        <v>3525909</v>
      </c>
      <c r="AE8" s="301">
        <f t="shared" si="10"/>
        <v>106267155</v>
      </c>
      <c r="AF8" s="2"/>
      <c r="AG8" s="2"/>
      <c r="AH8" s="2"/>
    </row>
    <row r="9" spans="1:34" ht="14.25">
      <c r="A9" s="9">
        <v>120</v>
      </c>
      <c r="B9" s="10" t="s">
        <v>11</v>
      </c>
      <c r="C9" s="87">
        <v>48725645.44370118</v>
      </c>
      <c r="D9" s="87">
        <v>10873512</v>
      </c>
      <c r="E9" s="86">
        <f t="shared" si="1"/>
        <v>59599157.44370118</v>
      </c>
      <c r="F9" s="87">
        <v>4537667</v>
      </c>
      <c r="G9" s="86">
        <f t="shared" si="2"/>
        <v>64136824.44370118</v>
      </c>
      <c r="H9" s="87">
        <v>3981437</v>
      </c>
      <c r="I9" s="86">
        <f t="shared" si="3"/>
        <v>68118261.44370118</v>
      </c>
      <c r="J9" s="86">
        <f>'Bil 1 2008-2024'!K9</f>
        <v>9358026</v>
      </c>
      <c r="K9" s="194">
        <f>'Bil 1 2008-2024'!L9</f>
        <v>570302</v>
      </c>
      <c r="L9" s="211">
        <v>1308180</v>
      </c>
      <c r="M9" s="95">
        <f t="shared" si="4"/>
        <v>78046589.44370118</v>
      </c>
      <c r="N9" s="95">
        <f>'Bil 1 2008-2024'!N9</f>
        <v>6210148.556298822</v>
      </c>
      <c r="O9" s="86">
        <f aca="true" t="shared" si="11" ref="O9:O70">M9+N9</f>
        <v>84256738</v>
      </c>
      <c r="P9" s="11">
        <f>'Bil 1 2008-2024'!P9</f>
        <v>1929064</v>
      </c>
      <c r="Q9" s="11">
        <f t="shared" si="5"/>
        <v>86185802</v>
      </c>
      <c r="R9" s="11">
        <f>'Bil 1 2008-2024'!R9</f>
        <v>4741320</v>
      </c>
      <c r="S9" s="11">
        <f t="shared" si="6"/>
        <v>90927122</v>
      </c>
      <c r="T9" s="11">
        <f>'Bil 1 2008-2024'!T9</f>
        <v>4477052</v>
      </c>
      <c r="U9" s="11">
        <f t="shared" si="7"/>
        <v>95404174</v>
      </c>
      <c r="V9" s="11">
        <f>'Bil 1 2008-2024'!V9</f>
        <v>7782202</v>
      </c>
      <c r="W9" s="11">
        <f t="shared" si="8"/>
        <v>103186376</v>
      </c>
      <c r="X9" s="11">
        <f>'Bil 1 2008-2024'!X9</f>
        <v>5664332</v>
      </c>
      <c r="Y9" s="11">
        <f t="shared" si="9"/>
        <v>108850708</v>
      </c>
      <c r="Z9" s="11">
        <f>'Bil 1 2008-2024'!Z9</f>
        <v>6514364</v>
      </c>
      <c r="AA9" s="11">
        <f t="shared" si="9"/>
        <v>115365072</v>
      </c>
      <c r="AB9" s="11">
        <f>'Bil 1 2008-2024'!AB9</f>
        <v>7280600</v>
      </c>
      <c r="AC9" s="301">
        <f t="shared" si="10"/>
        <v>122645672</v>
      </c>
      <c r="AD9" s="11">
        <f>'Bil 1 2008-2024'!AD9</f>
        <v>4338536</v>
      </c>
      <c r="AE9" s="301">
        <f t="shared" si="10"/>
        <v>126984208</v>
      </c>
      <c r="AF9" s="2"/>
      <c r="AG9" s="2"/>
      <c r="AH9" s="2"/>
    </row>
    <row r="10" spans="1:34" ht="14.25">
      <c r="A10" s="9">
        <v>123</v>
      </c>
      <c r="B10" s="10" t="s">
        <v>13</v>
      </c>
      <c r="C10" s="87">
        <v>84011612.01351935</v>
      </c>
      <c r="D10" s="87">
        <v>6121302</v>
      </c>
      <c r="E10" s="86">
        <f t="shared" si="1"/>
        <v>90132914.01351935</v>
      </c>
      <c r="F10" s="87">
        <v>884894</v>
      </c>
      <c r="G10" s="86">
        <f t="shared" si="2"/>
        <v>91017808.01351935</v>
      </c>
      <c r="H10" s="87">
        <v>1323177</v>
      </c>
      <c r="I10" s="86">
        <f t="shared" si="3"/>
        <v>92340985.01351935</v>
      </c>
      <c r="J10" s="86">
        <f>'Bil 1 2008-2024'!K10</f>
        <v>5452874</v>
      </c>
      <c r="K10" s="194">
        <f>'Bil 1 2008-2024'!L10</f>
        <v>550091</v>
      </c>
      <c r="L10" s="211">
        <v>555244</v>
      </c>
      <c r="M10" s="95">
        <f t="shared" si="4"/>
        <v>98343950.01351935</v>
      </c>
      <c r="N10" s="95">
        <f>'Bil 1 2008-2024'!N10</f>
        <v>752050.9864806533</v>
      </c>
      <c r="O10" s="86">
        <f t="shared" si="11"/>
        <v>99096001</v>
      </c>
      <c r="P10" s="11">
        <f>'Bil 1 2008-2024'!P10</f>
        <v>1297873</v>
      </c>
      <c r="Q10" s="11">
        <f t="shared" si="5"/>
        <v>100393874</v>
      </c>
      <c r="R10" s="11">
        <f>'Bil 1 2008-2024'!R10</f>
        <v>2504833</v>
      </c>
      <c r="S10" s="11">
        <f t="shared" si="6"/>
        <v>102898707</v>
      </c>
      <c r="T10" s="11">
        <f>'Bil 1 2008-2024'!T10</f>
        <v>2483928</v>
      </c>
      <c r="U10" s="11">
        <f t="shared" si="7"/>
        <v>105382635</v>
      </c>
      <c r="V10" s="11">
        <f>'Bil 1 2008-2024'!V10</f>
        <v>4187823</v>
      </c>
      <c r="W10" s="11">
        <f t="shared" si="8"/>
        <v>109570458</v>
      </c>
      <c r="X10" s="11">
        <f>'Bil 1 2008-2024'!X10</f>
        <v>2184194</v>
      </c>
      <c r="Y10" s="11">
        <f t="shared" si="9"/>
        <v>111754652</v>
      </c>
      <c r="Z10" s="11">
        <f>'Bil 1 2008-2024'!Z10</f>
        <v>4145989</v>
      </c>
      <c r="AA10" s="11">
        <f t="shared" si="9"/>
        <v>115900641</v>
      </c>
      <c r="AB10" s="11">
        <f>'Bil 1 2008-2024'!AB10</f>
        <v>4153548</v>
      </c>
      <c r="AC10" s="301">
        <f t="shared" si="10"/>
        <v>120054189</v>
      </c>
      <c r="AD10" s="11">
        <f>'Bil 1 2008-2024'!AD10</f>
        <v>2604818</v>
      </c>
      <c r="AE10" s="301">
        <f t="shared" si="10"/>
        <v>122659007</v>
      </c>
      <c r="AF10" s="2"/>
      <c r="AG10" s="2"/>
      <c r="AH10" s="2"/>
    </row>
    <row r="11" spans="1:34" ht="14.25">
      <c r="A11" s="9">
        <v>125</v>
      </c>
      <c r="B11" s="10" t="s">
        <v>15</v>
      </c>
      <c r="C11" s="87">
        <v>32730899.592608385</v>
      </c>
      <c r="D11" s="87">
        <v>5258040</v>
      </c>
      <c r="E11" s="86">
        <f t="shared" si="1"/>
        <v>37988939.592608385</v>
      </c>
      <c r="F11" s="87">
        <v>1964902</v>
      </c>
      <c r="G11" s="86">
        <f t="shared" si="2"/>
        <v>39953841.592608385</v>
      </c>
      <c r="H11" s="87">
        <v>1734874</v>
      </c>
      <c r="I11" s="86">
        <f t="shared" si="3"/>
        <v>41688715.592608385</v>
      </c>
      <c r="J11" s="86">
        <f>'Bil 1 2008-2024'!K11</f>
        <v>4101148</v>
      </c>
      <c r="K11" s="194">
        <f>'Bil 1 2008-2024'!L11</f>
        <v>-57948</v>
      </c>
      <c r="L11" s="211">
        <v>-39578</v>
      </c>
      <c r="M11" s="95">
        <f t="shared" si="4"/>
        <v>45731915.592608385</v>
      </c>
      <c r="N11" s="95">
        <f>'Bil 1 2008-2024'!N11</f>
        <v>2519079.407391615</v>
      </c>
      <c r="O11" s="86">
        <f t="shared" si="11"/>
        <v>48250995</v>
      </c>
      <c r="P11" s="11">
        <f>'Bil 1 2008-2024'!P11</f>
        <v>1334855</v>
      </c>
      <c r="Q11" s="11">
        <f t="shared" si="5"/>
        <v>49585850</v>
      </c>
      <c r="R11" s="11">
        <f>'Bil 1 2008-2024'!R11</f>
        <v>1907409</v>
      </c>
      <c r="S11" s="11">
        <f t="shared" si="6"/>
        <v>51493259</v>
      </c>
      <c r="T11" s="11">
        <f>'Bil 1 2008-2024'!T11</f>
        <v>2063613</v>
      </c>
      <c r="U11" s="11">
        <f t="shared" si="7"/>
        <v>53556872</v>
      </c>
      <c r="V11" s="11">
        <f>'Bil 1 2008-2024'!V11</f>
        <v>3672393</v>
      </c>
      <c r="W11" s="11">
        <f t="shared" si="8"/>
        <v>57229265</v>
      </c>
      <c r="X11" s="11">
        <f>'Bil 1 2008-2024'!X11</f>
        <v>2443252</v>
      </c>
      <c r="Y11" s="11">
        <f t="shared" si="9"/>
        <v>59672517</v>
      </c>
      <c r="Z11" s="11">
        <f>'Bil 1 2008-2024'!Z11</f>
        <v>2471195</v>
      </c>
      <c r="AA11" s="11">
        <f t="shared" si="9"/>
        <v>62143712</v>
      </c>
      <c r="AB11" s="11">
        <f>'Bil 1 2008-2024'!AB11</f>
        <v>3179879</v>
      </c>
      <c r="AC11" s="301">
        <f t="shared" si="10"/>
        <v>65323591</v>
      </c>
      <c r="AD11" s="11">
        <f>'Bil 1 2008-2024'!AD11</f>
        <v>2443220</v>
      </c>
      <c r="AE11" s="301">
        <f t="shared" si="10"/>
        <v>67766811</v>
      </c>
      <c r="AF11" s="2"/>
      <c r="AG11" s="2"/>
      <c r="AH11" s="2"/>
    </row>
    <row r="12" spans="1:34" ht="14.25">
      <c r="A12" s="9">
        <v>126</v>
      </c>
      <c r="B12" s="10" t="s">
        <v>17</v>
      </c>
      <c r="C12" s="87">
        <v>121430122.78428484</v>
      </c>
      <c r="D12" s="87">
        <v>9350417</v>
      </c>
      <c r="E12" s="86">
        <f t="shared" si="1"/>
        <v>130780539.78428484</v>
      </c>
      <c r="F12" s="87">
        <v>4231882</v>
      </c>
      <c r="G12" s="86">
        <f t="shared" si="2"/>
        <v>135012421.78428483</v>
      </c>
      <c r="H12" s="87">
        <v>3779455</v>
      </c>
      <c r="I12" s="86">
        <f t="shared" si="3"/>
        <v>138791876.78428483</v>
      </c>
      <c r="J12" s="86">
        <f>'Bil 1 2008-2024'!K12</f>
        <v>8401323</v>
      </c>
      <c r="K12" s="194">
        <f>'Bil 1 2008-2024'!L12</f>
        <v>233735</v>
      </c>
      <c r="L12" s="211">
        <v>351215</v>
      </c>
      <c r="M12" s="95">
        <f t="shared" si="4"/>
        <v>147426934.78428483</v>
      </c>
      <c r="N12" s="95">
        <f>'Bil 1 2008-2024'!N12</f>
        <v>2357500.21571517</v>
      </c>
      <c r="O12" s="86">
        <f t="shared" si="11"/>
        <v>149784435</v>
      </c>
      <c r="P12" s="11">
        <f>'Bil 1 2008-2024'!P12</f>
        <v>2534640</v>
      </c>
      <c r="Q12" s="11">
        <f t="shared" si="5"/>
        <v>152319075</v>
      </c>
      <c r="R12" s="11">
        <f>'Bil 1 2008-2024'!R12</f>
        <v>4333211</v>
      </c>
      <c r="S12" s="11">
        <f t="shared" si="6"/>
        <v>156652286</v>
      </c>
      <c r="T12" s="11">
        <f>'Bil 1 2008-2024'!T12</f>
        <v>4764039</v>
      </c>
      <c r="U12" s="11">
        <f t="shared" si="7"/>
        <v>161416325</v>
      </c>
      <c r="V12" s="11">
        <f>'Bil 1 2008-2024'!V12</f>
        <v>7192414</v>
      </c>
      <c r="W12" s="11">
        <f t="shared" si="8"/>
        <v>168608739</v>
      </c>
      <c r="X12" s="11">
        <f>'Bil 1 2008-2024'!X12</f>
        <v>3449239</v>
      </c>
      <c r="Y12" s="11">
        <f t="shared" si="9"/>
        <v>172057978</v>
      </c>
      <c r="Z12" s="11">
        <f>'Bil 1 2008-2024'!Z12</f>
        <v>6601869</v>
      </c>
      <c r="AA12" s="11">
        <f t="shared" si="9"/>
        <v>178659847</v>
      </c>
      <c r="AB12" s="11">
        <f>'Bil 1 2008-2024'!AB12</f>
        <v>6759869</v>
      </c>
      <c r="AC12" s="301">
        <f t="shared" si="10"/>
        <v>185419716</v>
      </c>
      <c r="AD12" s="11">
        <f>'Bil 1 2008-2024'!AD12</f>
        <v>4069448</v>
      </c>
      <c r="AE12" s="301">
        <f t="shared" si="10"/>
        <v>189489164</v>
      </c>
      <c r="AF12" s="2"/>
      <c r="AG12" s="2"/>
      <c r="AH12" s="2"/>
    </row>
    <row r="13" spans="1:34" ht="14.25">
      <c r="A13" s="9">
        <v>127</v>
      </c>
      <c r="B13" s="10" t="s">
        <v>19</v>
      </c>
      <c r="C13" s="87">
        <v>104543827.30151875</v>
      </c>
      <c r="D13" s="87">
        <v>6157543</v>
      </c>
      <c r="E13" s="86">
        <f t="shared" si="1"/>
        <v>110701370.30151875</v>
      </c>
      <c r="F13" s="87">
        <v>2040668</v>
      </c>
      <c r="G13" s="86">
        <f t="shared" si="2"/>
        <v>112742038.30151875</v>
      </c>
      <c r="H13" s="87">
        <v>2696396</v>
      </c>
      <c r="I13" s="86">
        <f t="shared" si="3"/>
        <v>115438434.30151875</v>
      </c>
      <c r="J13" s="86">
        <f>'Bil 1 2008-2024'!K13</f>
        <v>6023463</v>
      </c>
      <c r="K13" s="194">
        <f>'Bil 1 2008-2024'!L13</f>
        <v>30771</v>
      </c>
      <c r="L13" s="211">
        <v>136830</v>
      </c>
      <c r="M13" s="95">
        <f t="shared" si="4"/>
        <v>121492668.30151875</v>
      </c>
      <c r="N13" s="95">
        <f>'Bil 1 2008-2024'!N13</f>
        <v>893939.6984812468</v>
      </c>
      <c r="O13" s="86">
        <f t="shared" si="11"/>
        <v>122386608</v>
      </c>
      <c r="P13" s="11">
        <f>'Bil 1 2008-2024'!P13</f>
        <v>1503164</v>
      </c>
      <c r="Q13" s="11">
        <f t="shared" si="5"/>
        <v>123889772</v>
      </c>
      <c r="R13" s="11">
        <f>'Bil 1 2008-2024'!R13</f>
        <v>3530282</v>
      </c>
      <c r="S13" s="11">
        <f t="shared" si="6"/>
        <v>127420054</v>
      </c>
      <c r="T13" s="11">
        <f>'Bil 1 2008-2024'!T13</f>
        <v>2996706</v>
      </c>
      <c r="U13" s="11">
        <f t="shared" si="7"/>
        <v>130416760</v>
      </c>
      <c r="V13" s="11">
        <f>'Bil 1 2008-2024'!V13</f>
        <v>5255554</v>
      </c>
      <c r="W13" s="11">
        <f t="shared" si="8"/>
        <v>135672314</v>
      </c>
      <c r="X13" s="11">
        <f>'Bil 1 2008-2024'!X13</f>
        <v>2946265</v>
      </c>
      <c r="Y13" s="11">
        <f t="shared" si="9"/>
        <v>138618579</v>
      </c>
      <c r="Z13" s="11">
        <f>'Bil 1 2008-2024'!Z13</f>
        <v>4225322</v>
      </c>
      <c r="AA13" s="11">
        <f t="shared" si="9"/>
        <v>142843901</v>
      </c>
      <c r="AB13" s="11">
        <f>'Bil 1 2008-2024'!AB13</f>
        <v>4796643</v>
      </c>
      <c r="AC13" s="301">
        <f t="shared" si="10"/>
        <v>147640544</v>
      </c>
      <c r="AD13" s="11">
        <f>'Bil 1 2008-2024'!AD13</f>
        <v>3285767</v>
      </c>
      <c r="AE13" s="301">
        <f t="shared" si="10"/>
        <v>150926311</v>
      </c>
      <c r="AF13" s="2"/>
      <c r="AG13" s="2"/>
      <c r="AH13" s="2"/>
    </row>
    <row r="14" spans="1:34" ht="14.25">
      <c r="A14" s="9">
        <v>128</v>
      </c>
      <c r="B14" s="10" t="s">
        <v>21</v>
      </c>
      <c r="C14" s="87">
        <v>19918361.443240736</v>
      </c>
      <c r="D14" s="87">
        <v>1856676</v>
      </c>
      <c r="E14" s="86">
        <f t="shared" si="1"/>
        <v>21775037.443240736</v>
      </c>
      <c r="F14" s="87">
        <v>151124</v>
      </c>
      <c r="G14" s="86">
        <f t="shared" si="2"/>
        <v>21926161.443240736</v>
      </c>
      <c r="H14" s="87">
        <v>606185</v>
      </c>
      <c r="I14" s="86">
        <f t="shared" si="3"/>
        <v>22532346.443240736</v>
      </c>
      <c r="J14" s="86">
        <f>'Bil 1 2008-2024'!K14</f>
        <v>1844497</v>
      </c>
      <c r="K14" s="194">
        <f>'Bil 1 2008-2024'!L14</f>
        <v>11476</v>
      </c>
      <c r="L14" s="211">
        <v>4638</v>
      </c>
      <c r="M14" s="95">
        <f t="shared" si="4"/>
        <v>24388319.443240736</v>
      </c>
      <c r="N14" s="95">
        <f>'Bil 1 2008-2024'!N14</f>
        <v>765101.5567592643</v>
      </c>
      <c r="O14" s="86">
        <f t="shared" si="11"/>
        <v>25153421</v>
      </c>
      <c r="P14" s="11">
        <f>'Bil 1 2008-2024'!P14</f>
        <v>474740</v>
      </c>
      <c r="Q14" s="11">
        <f t="shared" si="5"/>
        <v>25628161</v>
      </c>
      <c r="R14" s="11">
        <f>'Bil 1 2008-2024'!R14</f>
        <v>850660</v>
      </c>
      <c r="S14" s="11">
        <f t="shared" si="6"/>
        <v>26478821</v>
      </c>
      <c r="T14" s="11">
        <f>'Bil 1 2008-2024'!T14</f>
        <v>754238</v>
      </c>
      <c r="U14" s="11">
        <f t="shared" si="7"/>
        <v>27233059</v>
      </c>
      <c r="V14" s="11">
        <f>'Bil 1 2008-2024'!V14</f>
        <v>1347982</v>
      </c>
      <c r="W14" s="11">
        <f t="shared" si="8"/>
        <v>28581041</v>
      </c>
      <c r="X14" s="11">
        <f>'Bil 1 2008-2024'!X14</f>
        <v>1015206</v>
      </c>
      <c r="Y14" s="11">
        <f t="shared" si="9"/>
        <v>29596247</v>
      </c>
      <c r="Z14" s="11">
        <f>'Bil 1 2008-2024'!Z14</f>
        <v>1000931</v>
      </c>
      <c r="AA14" s="11">
        <f t="shared" si="9"/>
        <v>30597178</v>
      </c>
      <c r="AB14" s="11">
        <f>'Bil 1 2008-2024'!AB14</f>
        <v>1251209</v>
      </c>
      <c r="AC14" s="301">
        <f t="shared" si="10"/>
        <v>31848387</v>
      </c>
      <c r="AD14" s="11">
        <f>'Bil 1 2008-2024'!AD14</f>
        <v>801627</v>
      </c>
      <c r="AE14" s="301">
        <f t="shared" si="10"/>
        <v>32650014</v>
      </c>
      <c r="AF14" s="2"/>
      <c r="AG14" s="2"/>
      <c r="AH14" s="2"/>
    </row>
    <row r="15" spans="1:34" ht="14.25">
      <c r="A15" s="9">
        <v>136</v>
      </c>
      <c r="B15" s="10" t="s">
        <v>23</v>
      </c>
      <c r="C15" s="87">
        <v>97734301.42621966</v>
      </c>
      <c r="D15" s="87">
        <v>9862014</v>
      </c>
      <c r="E15" s="86">
        <f t="shared" si="1"/>
        <v>107596315.42621966</v>
      </c>
      <c r="F15" s="87">
        <v>3290685</v>
      </c>
      <c r="G15" s="86">
        <f t="shared" si="2"/>
        <v>110887000.42621966</v>
      </c>
      <c r="H15" s="87">
        <v>3029378</v>
      </c>
      <c r="I15" s="86">
        <f t="shared" si="3"/>
        <v>113916378.42621966</v>
      </c>
      <c r="J15" s="86">
        <f>'Bil 1 2008-2024'!K15</f>
        <v>8466612</v>
      </c>
      <c r="K15" s="194">
        <f>'Bil 1 2008-2024'!L15</f>
        <v>298085</v>
      </c>
      <c r="L15" s="211">
        <v>568133</v>
      </c>
      <c r="M15" s="95">
        <f t="shared" si="4"/>
        <v>122681075.42621966</v>
      </c>
      <c r="N15" s="95">
        <f>'Bil 1 2008-2024'!N15</f>
        <v>2514591.573780343</v>
      </c>
      <c r="O15" s="86">
        <f t="shared" si="11"/>
        <v>125195667</v>
      </c>
      <c r="P15" s="11">
        <f>'Bil 1 2008-2024'!P15</f>
        <v>2315419</v>
      </c>
      <c r="Q15" s="11">
        <f t="shared" si="5"/>
        <v>127511086</v>
      </c>
      <c r="R15" s="11">
        <f>'Bil 1 2008-2024'!R15</f>
        <v>4158985</v>
      </c>
      <c r="S15" s="11">
        <f t="shared" si="6"/>
        <v>131670071</v>
      </c>
      <c r="T15" s="11">
        <f>'Bil 1 2008-2024'!T15</f>
        <v>3670596</v>
      </c>
      <c r="U15" s="11">
        <f t="shared" si="7"/>
        <v>135340667</v>
      </c>
      <c r="V15" s="11">
        <f>'Bil 1 2008-2024'!V15</f>
        <v>7258859</v>
      </c>
      <c r="W15" s="11">
        <f t="shared" si="8"/>
        <v>142599526</v>
      </c>
      <c r="X15" s="11">
        <f>'Bil 1 2008-2024'!X15</f>
        <v>4864492</v>
      </c>
      <c r="Y15" s="11">
        <f t="shared" si="9"/>
        <v>147464018</v>
      </c>
      <c r="Z15" s="11">
        <f>'Bil 1 2008-2024'!Z15</f>
        <v>5576161</v>
      </c>
      <c r="AA15" s="11">
        <f t="shared" si="9"/>
        <v>153040179</v>
      </c>
      <c r="AB15" s="11">
        <f>'Bil 1 2008-2024'!AB15</f>
        <v>6200842</v>
      </c>
      <c r="AC15" s="301">
        <f t="shared" si="10"/>
        <v>159241021</v>
      </c>
      <c r="AD15" s="11">
        <f>'Bil 1 2008-2024'!AD15</f>
        <v>3777894</v>
      </c>
      <c r="AE15" s="301">
        <f t="shared" si="10"/>
        <v>163018915</v>
      </c>
      <c r="AF15" s="2"/>
      <c r="AG15" s="2"/>
      <c r="AH15" s="2"/>
    </row>
    <row r="16" spans="1:34" ht="14.25">
      <c r="A16" s="9">
        <v>138</v>
      </c>
      <c r="B16" s="10" t="s">
        <v>25</v>
      </c>
      <c r="C16" s="87">
        <v>55792936.78627989</v>
      </c>
      <c r="D16" s="87">
        <v>4231679</v>
      </c>
      <c r="E16" s="86">
        <f t="shared" si="1"/>
        <v>60024615.78627989</v>
      </c>
      <c r="F16" s="87">
        <v>568310</v>
      </c>
      <c r="G16" s="86">
        <f t="shared" si="2"/>
        <v>60592925.78627989</v>
      </c>
      <c r="H16" s="87">
        <v>1635062</v>
      </c>
      <c r="I16" s="86">
        <f t="shared" si="3"/>
        <v>62227987.78627989</v>
      </c>
      <c r="J16" s="86">
        <f>'Bil 1 2008-2024'!K16</f>
        <v>3741483</v>
      </c>
      <c r="K16" s="194">
        <f>'Bil 1 2008-2024'!L16</f>
        <v>90627</v>
      </c>
      <c r="L16" s="211">
        <v>184233</v>
      </c>
      <c r="M16" s="95">
        <f t="shared" si="4"/>
        <v>66060097.78627989</v>
      </c>
      <c r="N16" s="95">
        <f>'Bil 1 2008-2024'!N16</f>
        <v>1650885.213720113</v>
      </c>
      <c r="O16" s="86">
        <f t="shared" si="11"/>
        <v>67710983</v>
      </c>
      <c r="P16" s="11">
        <f>'Bil 1 2008-2024'!P16</f>
        <v>896409</v>
      </c>
      <c r="Q16" s="11">
        <f t="shared" si="5"/>
        <v>68607392</v>
      </c>
      <c r="R16" s="11">
        <f>'Bil 1 2008-2024'!R16</f>
        <v>1884535</v>
      </c>
      <c r="S16" s="11">
        <f t="shared" si="6"/>
        <v>70491927</v>
      </c>
      <c r="T16" s="11">
        <f>'Bil 1 2008-2024'!T16</f>
        <v>1630912</v>
      </c>
      <c r="U16" s="11">
        <f t="shared" si="7"/>
        <v>72122839</v>
      </c>
      <c r="V16" s="11">
        <f>'Bil 1 2008-2024'!V16</f>
        <v>3427740</v>
      </c>
      <c r="W16" s="11">
        <f t="shared" si="8"/>
        <v>75550579</v>
      </c>
      <c r="X16" s="11">
        <f>'Bil 1 2008-2024'!X16</f>
        <v>1323953</v>
      </c>
      <c r="Y16" s="11">
        <f t="shared" si="9"/>
        <v>76874532</v>
      </c>
      <c r="Z16" s="11">
        <f>'Bil 1 2008-2024'!Z16</f>
        <v>2893799</v>
      </c>
      <c r="AA16" s="11">
        <f t="shared" si="9"/>
        <v>79768331</v>
      </c>
      <c r="AB16" s="11">
        <f>'Bil 1 2008-2024'!AB16</f>
        <v>3259018</v>
      </c>
      <c r="AC16" s="301">
        <f t="shared" si="10"/>
        <v>83027349</v>
      </c>
      <c r="AD16" s="11">
        <f>'Bil 1 2008-2024'!AD16</f>
        <v>2070467</v>
      </c>
      <c r="AE16" s="301">
        <f t="shared" si="10"/>
        <v>85097816</v>
      </c>
      <c r="AF16" s="2"/>
      <c r="AG16" s="2"/>
      <c r="AH16" s="2"/>
    </row>
    <row r="17" spans="1:34" ht="14.25">
      <c r="A17" s="9">
        <v>139</v>
      </c>
      <c r="B17" s="10" t="s">
        <v>27</v>
      </c>
      <c r="C17" s="87">
        <v>29407850.965462428</v>
      </c>
      <c r="D17" s="87">
        <v>2709876</v>
      </c>
      <c r="E17" s="86">
        <f t="shared" si="1"/>
        <v>32117726.965462428</v>
      </c>
      <c r="F17" s="87">
        <v>253623</v>
      </c>
      <c r="G17" s="86">
        <f t="shared" si="2"/>
        <v>32371349.965462428</v>
      </c>
      <c r="H17" s="87">
        <v>834204</v>
      </c>
      <c r="I17" s="86">
        <f t="shared" si="3"/>
        <v>33205553.965462428</v>
      </c>
      <c r="J17" s="86">
        <f>'Bil 1 2008-2024'!K17</f>
        <v>2391861</v>
      </c>
      <c r="K17" s="194">
        <f>'Bil 1 2008-2024'!L17</f>
        <v>16640</v>
      </c>
      <c r="L17" s="211">
        <v>8714</v>
      </c>
      <c r="M17" s="95">
        <f t="shared" si="4"/>
        <v>35614054.96546243</v>
      </c>
      <c r="N17" s="95">
        <f>'Bil 1 2008-2024'!N17</f>
        <v>808438.0345375687</v>
      </c>
      <c r="O17" s="86">
        <f t="shared" si="11"/>
        <v>36422493</v>
      </c>
      <c r="P17" s="11">
        <f>'Bil 1 2008-2024'!P17</f>
        <v>644092</v>
      </c>
      <c r="Q17" s="11">
        <f t="shared" si="5"/>
        <v>37066585</v>
      </c>
      <c r="R17" s="11">
        <f>'Bil 1 2008-2024'!R17</f>
        <v>1386815</v>
      </c>
      <c r="S17" s="11">
        <f t="shared" si="6"/>
        <v>38453400</v>
      </c>
      <c r="T17" s="11">
        <f>'Bil 1 2008-2024'!T17</f>
        <v>1139150</v>
      </c>
      <c r="U17" s="11">
        <f t="shared" si="7"/>
        <v>39592550</v>
      </c>
      <c r="V17" s="11">
        <f>'Bil 1 2008-2024'!V17</f>
        <v>2005799</v>
      </c>
      <c r="W17" s="11">
        <f t="shared" si="8"/>
        <v>41598349</v>
      </c>
      <c r="X17" s="11">
        <f>'Bil 1 2008-2024'!X17</f>
        <v>2116180</v>
      </c>
      <c r="Y17" s="11">
        <f t="shared" si="9"/>
        <v>43714529</v>
      </c>
      <c r="Z17" s="11">
        <f>'Bil 1 2008-2024'!Z17</f>
        <v>1904646</v>
      </c>
      <c r="AA17" s="11">
        <f t="shared" si="9"/>
        <v>45619175</v>
      </c>
      <c r="AB17" s="11">
        <f>'Bil 1 2008-2024'!AB17</f>
        <v>1687848</v>
      </c>
      <c r="AC17" s="301">
        <f t="shared" si="10"/>
        <v>47307023</v>
      </c>
      <c r="AD17" s="11">
        <f>'Bil 1 2008-2024'!AD17</f>
        <v>1586190</v>
      </c>
      <c r="AE17" s="301">
        <f t="shared" si="10"/>
        <v>48893213</v>
      </c>
      <c r="AF17" s="2"/>
      <c r="AG17" s="2"/>
      <c r="AH17" s="2"/>
    </row>
    <row r="18" spans="1:34" ht="14.25">
      <c r="A18" s="9">
        <v>140</v>
      </c>
      <c r="B18" s="10" t="s">
        <v>29</v>
      </c>
      <c r="C18" s="87">
        <v>11812036.103689557</v>
      </c>
      <c r="D18" s="87">
        <v>1228217</v>
      </c>
      <c r="E18" s="86">
        <f t="shared" si="1"/>
        <v>13040253.103689557</v>
      </c>
      <c r="F18" s="87">
        <v>165448</v>
      </c>
      <c r="G18" s="86">
        <f t="shared" si="2"/>
        <v>13205701.103689557</v>
      </c>
      <c r="H18" s="87">
        <v>509268</v>
      </c>
      <c r="I18" s="86">
        <f t="shared" si="3"/>
        <v>13714969.103689557</v>
      </c>
      <c r="J18" s="86">
        <f>'Bil 1 2008-2024'!K18</f>
        <v>1355503</v>
      </c>
      <c r="K18" s="194">
        <f>'Bil 1 2008-2024'!L18</f>
        <v>24450</v>
      </c>
      <c r="L18" s="211">
        <v>40810</v>
      </c>
      <c r="M18" s="95">
        <f t="shared" si="4"/>
        <v>15094922.103689557</v>
      </c>
      <c r="N18" s="95">
        <f>'Bil 1 2008-2024'!N18</f>
        <v>895509.8963104431</v>
      </c>
      <c r="O18" s="86">
        <f t="shared" si="11"/>
        <v>15990432</v>
      </c>
      <c r="P18" s="11">
        <f>'Bil 1 2008-2024'!P18</f>
        <v>304803</v>
      </c>
      <c r="Q18" s="11">
        <f t="shared" si="5"/>
        <v>16295235</v>
      </c>
      <c r="R18" s="11">
        <f>'Bil 1 2008-2024'!R18</f>
        <v>494965</v>
      </c>
      <c r="S18" s="11">
        <f t="shared" si="6"/>
        <v>16790200</v>
      </c>
      <c r="T18" s="11">
        <f>'Bil 1 2008-2024'!T18</f>
        <v>592015</v>
      </c>
      <c r="U18" s="11">
        <f t="shared" si="7"/>
        <v>17382215</v>
      </c>
      <c r="V18" s="11">
        <f>'Bil 1 2008-2024'!V18</f>
        <v>1186101</v>
      </c>
      <c r="W18" s="11">
        <f t="shared" si="8"/>
        <v>18568316</v>
      </c>
      <c r="X18" s="11">
        <f>'Bil 1 2008-2024'!X18</f>
        <v>1198682</v>
      </c>
      <c r="Y18" s="11">
        <f t="shared" si="9"/>
        <v>19766998</v>
      </c>
      <c r="Z18" s="11">
        <f>'Bil 1 2008-2024'!Z18</f>
        <v>922032</v>
      </c>
      <c r="AA18" s="11">
        <f t="shared" si="9"/>
        <v>20689030</v>
      </c>
      <c r="AB18" s="11">
        <f>'Bil 1 2008-2024'!AB18</f>
        <v>966430</v>
      </c>
      <c r="AC18" s="301">
        <f t="shared" si="10"/>
        <v>21655460</v>
      </c>
      <c r="AD18" s="11">
        <f>'Bil 1 2008-2024'!AD18</f>
        <v>638832</v>
      </c>
      <c r="AE18" s="301">
        <f t="shared" si="10"/>
        <v>22294292</v>
      </c>
      <c r="AF18" s="2"/>
      <c r="AG18" s="2"/>
      <c r="AH18" s="2"/>
    </row>
    <row r="19" spans="1:34" ht="14.25">
      <c r="A19" s="9">
        <v>160</v>
      </c>
      <c r="B19" s="10" t="s">
        <v>31</v>
      </c>
      <c r="C19" s="87">
        <v>81695708.87192982</v>
      </c>
      <c r="D19" s="87">
        <v>5892537</v>
      </c>
      <c r="E19" s="86">
        <f t="shared" si="1"/>
        <v>87588245.87192982</v>
      </c>
      <c r="F19" s="87">
        <v>145844</v>
      </c>
      <c r="G19" s="86">
        <f t="shared" si="2"/>
        <v>87734089.87192982</v>
      </c>
      <c r="H19" s="87">
        <v>1692593</v>
      </c>
      <c r="I19" s="86">
        <f t="shared" si="3"/>
        <v>89426682.87192982</v>
      </c>
      <c r="J19" s="86">
        <f>'Bil 1 2008-2024'!K19</f>
        <v>5737633</v>
      </c>
      <c r="K19" s="194">
        <f>'Bil 1 2008-2024'!L19</f>
        <v>493335</v>
      </c>
      <c r="L19" s="211">
        <v>622377</v>
      </c>
      <c r="M19" s="95">
        <f t="shared" si="4"/>
        <v>95657650.87192982</v>
      </c>
      <c r="N19" s="95">
        <f>'Bil 1 2008-2024'!N19</f>
        <v>1985864.1280701756</v>
      </c>
      <c r="O19" s="86">
        <f t="shared" si="11"/>
        <v>97643515</v>
      </c>
      <c r="P19" s="11">
        <f>'Bil 1 2008-2024'!P19</f>
        <v>1047723</v>
      </c>
      <c r="Q19" s="11">
        <f t="shared" si="5"/>
        <v>98691238</v>
      </c>
      <c r="R19" s="11">
        <f>'Bil 1 2008-2024'!R19</f>
        <v>2961696</v>
      </c>
      <c r="S19" s="11">
        <f t="shared" si="6"/>
        <v>101652934</v>
      </c>
      <c r="T19" s="11">
        <f>'Bil 1 2008-2024'!T19</f>
        <v>2897928</v>
      </c>
      <c r="U19" s="11">
        <f t="shared" si="7"/>
        <v>104550862</v>
      </c>
      <c r="V19" s="11">
        <f>'Bil 1 2008-2024'!V19</f>
        <v>5137748</v>
      </c>
      <c r="W19" s="11">
        <f t="shared" si="8"/>
        <v>109688610</v>
      </c>
      <c r="X19" s="11">
        <f>'Bil 1 2008-2024'!X19</f>
        <v>2178940</v>
      </c>
      <c r="Y19" s="11">
        <f t="shared" si="9"/>
        <v>111867550</v>
      </c>
      <c r="Z19" s="11">
        <f>'Bil 1 2008-2024'!Z19</f>
        <v>3950710</v>
      </c>
      <c r="AA19" s="11">
        <f t="shared" si="9"/>
        <v>115818260</v>
      </c>
      <c r="AB19" s="11">
        <f>'Bil 1 2008-2024'!AB19</f>
        <v>4902482</v>
      </c>
      <c r="AC19" s="301">
        <f t="shared" si="10"/>
        <v>120720742</v>
      </c>
      <c r="AD19" s="11">
        <f>'Bil 1 2008-2024'!AD19</f>
        <v>3204804</v>
      </c>
      <c r="AE19" s="301">
        <f t="shared" si="10"/>
        <v>123925546</v>
      </c>
      <c r="AF19" s="2"/>
      <c r="AG19" s="2"/>
      <c r="AH19" s="2"/>
    </row>
    <row r="20" spans="1:34" ht="14.25">
      <c r="A20" s="9">
        <v>162</v>
      </c>
      <c r="B20" s="10" t="s">
        <v>33</v>
      </c>
      <c r="C20" s="87">
        <v>40924918.33855366</v>
      </c>
      <c r="D20" s="87">
        <v>2690839</v>
      </c>
      <c r="E20" s="86">
        <f t="shared" si="1"/>
        <v>43615757.33855366</v>
      </c>
      <c r="F20" s="87">
        <v>147202</v>
      </c>
      <c r="G20" s="86">
        <f t="shared" si="2"/>
        <v>43762959.33855366</v>
      </c>
      <c r="H20" s="87">
        <v>1033037</v>
      </c>
      <c r="I20" s="86">
        <f t="shared" si="3"/>
        <v>44795996.33855366</v>
      </c>
      <c r="J20" s="86">
        <f>'Bil 1 2008-2024'!K20</f>
        <v>2755743</v>
      </c>
      <c r="K20" s="194">
        <f>'Bil 1 2008-2024'!L20</f>
        <v>101976</v>
      </c>
      <c r="L20" s="211">
        <v>235257</v>
      </c>
      <c r="M20" s="95">
        <f t="shared" si="4"/>
        <v>47653715.33855366</v>
      </c>
      <c r="N20" s="95">
        <f>'Bil 1 2008-2024'!N20</f>
        <v>1087669.6614463404</v>
      </c>
      <c r="O20" s="86">
        <f t="shared" si="11"/>
        <v>48741385</v>
      </c>
      <c r="P20" s="11">
        <f>'Bil 1 2008-2024'!P20</f>
        <v>526601</v>
      </c>
      <c r="Q20" s="11">
        <f t="shared" si="5"/>
        <v>49267986</v>
      </c>
      <c r="R20" s="11">
        <f>'Bil 1 2008-2024'!R20</f>
        <v>1184762</v>
      </c>
      <c r="S20" s="11">
        <f t="shared" si="6"/>
        <v>50452748</v>
      </c>
      <c r="T20" s="11">
        <f>'Bil 1 2008-2024'!T20</f>
        <v>1287170</v>
      </c>
      <c r="U20" s="11">
        <f t="shared" si="7"/>
        <v>51739918</v>
      </c>
      <c r="V20" s="11">
        <f>'Bil 1 2008-2024'!V20</f>
        <v>2327617</v>
      </c>
      <c r="W20" s="11">
        <f t="shared" si="8"/>
        <v>54067535</v>
      </c>
      <c r="X20" s="11">
        <f>'Bil 1 2008-2024'!X20</f>
        <v>1016575</v>
      </c>
      <c r="Y20" s="11">
        <f t="shared" si="9"/>
        <v>55084110</v>
      </c>
      <c r="Z20" s="11">
        <f>'Bil 1 2008-2024'!Z20</f>
        <v>2008227</v>
      </c>
      <c r="AA20" s="11">
        <f t="shared" si="9"/>
        <v>57092337</v>
      </c>
      <c r="AB20" s="11">
        <f>'Bil 1 2008-2024'!AB20</f>
        <v>2225242</v>
      </c>
      <c r="AC20" s="301">
        <f t="shared" si="10"/>
        <v>59317579</v>
      </c>
      <c r="AD20" s="11">
        <f>'Bil 1 2008-2024'!AD20</f>
        <v>1340559</v>
      </c>
      <c r="AE20" s="301">
        <f t="shared" si="10"/>
        <v>60658138</v>
      </c>
      <c r="AF20" s="2"/>
      <c r="AG20" s="2"/>
      <c r="AH20" s="2"/>
    </row>
    <row r="21" spans="1:34" ht="14.25">
      <c r="A21" s="9">
        <v>163</v>
      </c>
      <c r="B21" s="10" t="s">
        <v>35</v>
      </c>
      <c r="C21" s="87">
        <v>81460531.10023656</v>
      </c>
      <c r="D21" s="87">
        <v>5057234</v>
      </c>
      <c r="E21" s="86">
        <f t="shared" si="1"/>
        <v>86517765.10023656</v>
      </c>
      <c r="F21" s="87">
        <v>1086566</v>
      </c>
      <c r="G21" s="86">
        <f t="shared" si="2"/>
        <v>87604331.10023656</v>
      </c>
      <c r="H21" s="87">
        <v>2316349</v>
      </c>
      <c r="I21" s="86">
        <f t="shared" si="3"/>
        <v>89920680.10023656</v>
      </c>
      <c r="J21" s="86">
        <f>'Bil 1 2008-2024'!K21</f>
        <v>5576729</v>
      </c>
      <c r="K21" s="194">
        <f>'Bil 1 2008-2024'!L21</f>
        <v>117848</v>
      </c>
      <c r="L21" s="211">
        <v>110204</v>
      </c>
      <c r="M21" s="95">
        <f t="shared" si="4"/>
        <v>95615257.10023656</v>
      </c>
      <c r="N21" s="95">
        <f>'Bil 1 2008-2024'!N21</f>
        <v>2069156.8997634351</v>
      </c>
      <c r="O21" s="86">
        <f t="shared" si="11"/>
        <v>97684414</v>
      </c>
      <c r="P21" s="11">
        <f>'Bil 1 2008-2024'!P21</f>
        <v>1226655</v>
      </c>
      <c r="Q21" s="11">
        <f t="shared" si="5"/>
        <v>98911069</v>
      </c>
      <c r="R21" s="11">
        <f>'Bil 1 2008-2024'!R21</f>
        <v>2786018</v>
      </c>
      <c r="S21" s="11">
        <f t="shared" si="6"/>
        <v>101697087</v>
      </c>
      <c r="T21" s="11">
        <f>'Bil 1 2008-2024'!T21</f>
        <v>2825952</v>
      </c>
      <c r="U21" s="11">
        <f t="shared" si="7"/>
        <v>104523039</v>
      </c>
      <c r="V21" s="11">
        <f>'Bil 1 2008-2024'!V21</f>
        <v>4871432</v>
      </c>
      <c r="W21" s="11">
        <f t="shared" si="8"/>
        <v>109394471</v>
      </c>
      <c r="X21" s="11">
        <f>'Bil 1 2008-2024'!X21</f>
        <v>2483616</v>
      </c>
      <c r="Y21" s="11">
        <f t="shared" si="9"/>
        <v>111878087</v>
      </c>
      <c r="Z21" s="11">
        <f>'Bil 1 2008-2024'!Z21</f>
        <v>3906514</v>
      </c>
      <c r="AA21" s="11">
        <f t="shared" si="9"/>
        <v>115784601</v>
      </c>
      <c r="AB21" s="11">
        <f>'Bil 1 2008-2024'!AB21</f>
        <v>4580748</v>
      </c>
      <c r="AC21" s="301">
        <f t="shared" si="10"/>
        <v>120365349</v>
      </c>
      <c r="AD21" s="11">
        <f>'Bil 1 2008-2024'!AD21</f>
        <v>2797638</v>
      </c>
      <c r="AE21" s="301">
        <f t="shared" si="10"/>
        <v>123162987</v>
      </c>
      <c r="AF21" s="2"/>
      <c r="AG21" s="2"/>
      <c r="AH21" s="2"/>
    </row>
    <row r="22" spans="1:34" ht="14.25">
      <c r="A22" s="9">
        <v>180</v>
      </c>
      <c r="B22" s="10" t="s">
        <v>37</v>
      </c>
      <c r="C22" s="87">
        <v>1055634624.5404646</v>
      </c>
      <c r="D22" s="87">
        <v>28461475</v>
      </c>
      <c r="E22" s="86">
        <f t="shared" si="1"/>
        <v>1084096099.5404646</v>
      </c>
      <c r="F22" s="87">
        <v>-16687204</v>
      </c>
      <c r="G22" s="86">
        <f t="shared" si="2"/>
        <v>1067408895.5404646</v>
      </c>
      <c r="H22" s="87">
        <v>17113608</v>
      </c>
      <c r="I22" s="86">
        <f t="shared" si="3"/>
        <v>1084522503.5404646</v>
      </c>
      <c r="J22" s="86">
        <f>'Bil 1 2008-2024'!K22</f>
        <v>37326592</v>
      </c>
      <c r="K22" s="194">
        <f>'Bil 1 2008-2024'!L22</f>
        <v>-2194269</v>
      </c>
      <c r="L22" s="211">
        <v>-5446891</v>
      </c>
      <c r="M22" s="95">
        <f t="shared" si="4"/>
        <v>1119654826.5404646</v>
      </c>
      <c r="N22" s="95">
        <f>'Bil 1 2008-2024'!N22</f>
        <v>-40471854.54046464</v>
      </c>
      <c r="O22" s="86">
        <f t="shared" si="11"/>
        <v>1079182972</v>
      </c>
      <c r="P22" s="11">
        <f>'Bil 1 2008-2024'!P22</f>
        <v>8970799</v>
      </c>
      <c r="Q22" s="11">
        <f t="shared" si="5"/>
        <v>1088153771</v>
      </c>
      <c r="R22" s="11">
        <f>'Bil 1 2008-2024'!R22</f>
        <v>23191612</v>
      </c>
      <c r="S22" s="11">
        <f t="shared" si="6"/>
        <v>1111345383</v>
      </c>
      <c r="T22" s="11">
        <f>'Bil 1 2008-2024'!T22</f>
        <v>21789849</v>
      </c>
      <c r="U22" s="11">
        <f t="shared" si="7"/>
        <v>1133135232</v>
      </c>
      <c r="V22" s="11">
        <f>'Bil 1 2008-2024'!V22</f>
        <v>35747959</v>
      </c>
      <c r="W22" s="11">
        <f t="shared" si="8"/>
        <v>1168883191</v>
      </c>
      <c r="X22" s="11">
        <f>'Bil 1 2008-2024'!X22</f>
        <v>17928471</v>
      </c>
      <c r="Y22" s="11">
        <f t="shared" si="9"/>
        <v>1186811662</v>
      </c>
      <c r="Z22" s="11">
        <f>'Bil 1 2008-2024'!Z22</f>
        <v>31302093</v>
      </c>
      <c r="AA22" s="11">
        <f t="shared" si="9"/>
        <v>1218113755</v>
      </c>
      <c r="AB22" s="11">
        <f>'Bil 1 2008-2024'!AB22</f>
        <v>36548810</v>
      </c>
      <c r="AC22" s="301">
        <f t="shared" si="10"/>
        <v>1254662565</v>
      </c>
      <c r="AD22" s="11">
        <f>'Bil 1 2008-2024'!AD22</f>
        <v>25523133</v>
      </c>
      <c r="AE22" s="301">
        <f t="shared" si="10"/>
        <v>1280185698</v>
      </c>
      <c r="AF22" s="2"/>
      <c r="AG22" s="2"/>
      <c r="AH22" s="2"/>
    </row>
    <row r="23" spans="1:34" ht="14.25">
      <c r="A23" s="9">
        <v>181</v>
      </c>
      <c r="B23" s="10" t="s">
        <v>39</v>
      </c>
      <c r="C23" s="87">
        <v>110730198.51622951</v>
      </c>
      <c r="D23" s="87">
        <v>7258042</v>
      </c>
      <c r="E23" s="86">
        <f t="shared" si="1"/>
        <v>117988240.51622951</v>
      </c>
      <c r="F23" s="87">
        <v>3085558</v>
      </c>
      <c r="G23" s="86">
        <f t="shared" si="2"/>
        <v>121073798.51622951</v>
      </c>
      <c r="H23" s="87">
        <v>2512327</v>
      </c>
      <c r="I23" s="86">
        <f t="shared" si="3"/>
        <v>123586125.51622951</v>
      </c>
      <c r="J23" s="86">
        <f>'Bil 1 2008-2024'!K23</f>
        <v>8173050</v>
      </c>
      <c r="K23" s="194">
        <f>'Bil 1 2008-2024'!L23</f>
        <v>-36995</v>
      </c>
      <c r="L23" s="211">
        <v>-14225</v>
      </c>
      <c r="M23" s="95">
        <f t="shared" si="4"/>
        <v>131722180.51622951</v>
      </c>
      <c r="N23" s="95">
        <f>'Bil 1 2008-2024'!N23</f>
        <v>-544573.5162295103</v>
      </c>
      <c r="O23" s="86">
        <f t="shared" si="11"/>
        <v>131177607</v>
      </c>
      <c r="P23" s="11">
        <f>'Bil 1 2008-2024'!P23</f>
        <v>1876541</v>
      </c>
      <c r="Q23" s="11">
        <f t="shared" si="5"/>
        <v>133054148</v>
      </c>
      <c r="R23" s="11">
        <f>'Bil 1 2008-2024'!R23</f>
        <v>3324867</v>
      </c>
      <c r="S23" s="11">
        <f t="shared" si="6"/>
        <v>136379015</v>
      </c>
      <c r="T23" s="11">
        <f>'Bil 1 2008-2024'!T23</f>
        <v>2963245</v>
      </c>
      <c r="U23" s="11">
        <f t="shared" si="7"/>
        <v>139342260</v>
      </c>
      <c r="V23" s="11">
        <f>'Bil 1 2008-2024'!V23</f>
        <v>5464469</v>
      </c>
      <c r="W23" s="11">
        <f t="shared" si="8"/>
        <v>144806729</v>
      </c>
      <c r="X23" s="11">
        <f>'Bil 1 2008-2024'!X23</f>
        <v>6455407</v>
      </c>
      <c r="Y23" s="11">
        <f t="shared" si="9"/>
        <v>151262136</v>
      </c>
      <c r="Z23" s="11">
        <f>'Bil 1 2008-2024'!Z23</f>
        <v>5069759</v>
      </c>
      <c r="AA23" s="11">
        <f t="shared" si="9"/>
        <v>156331895</v>
      </c>
      <c r="AB23" s="11">
        <f>'Bil 1 2008-2024'!AB23</f>
        <v>5296035</v>
      </c>
      <c r="AC23" s="301">
        <f t="shared" si="10"/>
        <v>161627930</v>
      </c>
      <c r="AD23" s="11">
        <f>'Bil 1 2008-2024'!AD23</f>
        <v>5280490</v>
      </c>
      <c r="AE23" s="301">
        <f t="shared" si="10"/>
        <v>166908420</v>
      </c>
      <c r="AF23" s="2"/>
      <c r="AG23" s="2"/>
      <c r="AH23" s="2"/>
    </row>
    <row r="24" spans="1:34" ht="14.25">
      <c r="A24" s="9">
        <v>182</v>
      </c>
      <c r="B24" s="10" t="s">
        <v>41</v>
      </c>
      <c r="C24" s="87">
        <v>111718742.37012659</v>
      </c>
      <c r="D24" s="87">
        <v>6377198</v>
      </c>
      <c r="E24" s="86">
        <f t="shared" si="1"/>
        <v>118095940.37012659</v>
      </c>
      <c r="F24" s="87">
        <v>1848082</v>
      </c>
      <c r="G24" s="86">
        <f t="shared" si="2"/>
        <v>119944022.37012659</v>
      </c>
      <c r="H24" s="87">
        <v>3583278</v>
      </c>
      <c r="I24" s="86">
        <f t="shared" si="3"/>
        <v>123527300.37012659</v>
      </c>
      <c r="J24" s="86">
        <f>'Bil 1 2008-2024'!K24</f>
        <v>7269953</v>
      </c>
      <c r="K24" s="194">
        <f>'Bil 1 2008-2024'!L24</f>
        <v>181819</v>
      </c>
      <c r="L24" s="211">
        <v>522118</v>
      </c>
      <c r="M24" s="95">
        <f t="shared" si="4"/>
        <v>130979072.37012659</v>
      </c>
      <c r="N24" s="95">
        <f>'Bil 1 2008-2024'!N24</f>
        <v>2024208.6298734099</v>
      </c>
      <c r="O24" s="86">
        <f t="shared" si="11"/>
        <v>133003281</v>
      </c>
      <c r="P24" s="11">
        <f>'Bil 1 2008-2024'!P24</f>
        <v>1692413</v>
      </c>
      <c r="Q24" s="11">
        <f t="shared" si="5"/>
        <v>134695694</v>
      </c>
      <c r="R24" s="11">
        <f>'Bil 1 2008-2024'!R24</f>
        <v>4591945</v>
      </c>
      <c r="S24" s="11">
        <f t="shared" si="6"/>
        <v>139287639</v>
      </c>
      <c r="T24" s="11">
        <f>'Bil 1 2008-2024'!T24</f>
        <v>3868953</v>
      </c>
      <c r="U24" s="11">
        <f t="shared" si="7"/>
        <v>143156592</v>
      </c>
      <c r="V24" s="11">
        <f>'Bil 1 2008-2024'!V24</f>
        <v>6695912</v>
      </c>
      <c r="W24" s="11">
        <f t="shared" si="8"/>
        <v>149852504</v>
      </c>
      <c r="X24" s="11">
        <f>'Bil 1 2008-2024'!X24</f>
        <v>3078675</v>
      </c>
      <c r="Y24" s="11">
        <f t="shared" si="9"/>
        <v>152931179</v>
      </c>
      <c r="Z24" s="11">
        <f>'Bil 1 2008-2024'!Z24</f>
        <v>5366750</v>
      </c>
      <c r="AA24" s="11">
        <f t="shared" si="9"/>
        <v>158297929</v>
      </c>
      <c r="AB24" s="11">
        <f>'Bil 1 2008-2024'!AB24</f>
        <v>6216348</v>
      </c>
      <c r="AC24" s="301">
        <f t="shared" si="10"/>
        <v>164514277</v>
      </c>
      <c r="AD24" s="11">
        <f>'Bil 1 2008-2024'!AD24</f>
        <v>3462593</v>
      </c>
      <c r="AE24" s="301">
        <f t="shared" si="10"/>
        <v>167976870</v>
      </c>
      <c r="AF24" s="2"/>
      <c r="AG24" s="2"/>
      <c r="AH24" s="2"/>
    </row>
    <row r="25" spans="1:34" ht="14.25">
      <c r="A25" s="9">
        <v>183</v>
      </c>
      <c r="B25" s="10" t="s">
        <v>43</v>
      </c>
      <c r="C25" s="87">
        <v>46344636.59130391</v>
      </c>
      <c r="D25" s="87">
        <v>1449772</v>
      </c>
      <c r="E25" s="86">
        <f t="shared" si="1"/>
        <v>47794408.59130391</v>
      </c>
      <c r="F25" s="87">
        <v>372575</v>
      </c>
      <c r="G25" s="86">
        <f t="shared" si="2"/>
        <v>48166983.59130391</v>
      </c>
      <c r="H25" s="87">
        <v>624168</v>
      </c>
      <c r="I25" s="86">
        <f t="shared" si="3"/>
        <v>48791151.59130391</v>
      </c>
      <c r="J25" s="86">
        <f>'Bil 1 2008-2024'!K25</f>
        <v>1376445</v>
      </c>
      <c r="K25" s="194">
        <f>'Bil 1 2008-2024'!L25</f>
        <v>-41730</v>
      </c>
      <c r="L25" s="211">
        <v>-107795</v>
      </c>
      <c r="M25" s="95">
        <f t="shared" si="4"/>
        <v>50125866.59130391</v>
      </c>
      <c r="N25" s="95">
        <f>'Bil 1 2008-2024'!N25</f>
        <v>-2018272.5913039073</v>
      </c>
      <c r="O25" s="86">
        <f t="shared" si="11"/>
        <v>48107594</v>
      </c>
      <c r="P25" s="11">
        <f>'Bil 1 2008-2024'!P25</f>
        <v>340195</v>
      </c>
      <c r="Q25" s="11">
        <f t="shared" si="5"/>
        <v>48447789</v>
      </c>
      <c r="R25" s="11">
        <f>'Bil 1 2008-2024'!R25</f>
        <v>1140988</v>
      </c>
      <c r="S25" s="11">
        <f t="shared" si="6"/>
        <v>49588777</v>
      </c>
      <c r="T25" s="11">
        <f>'Bil 1 2008-2024'!T25</f>
        <v>1296240</v>
      </c>
      <c r="U25" s="11">
        <f t="shared" si="7"/>
        <v>50885017</v>
      </c>
      <c r="V25" s="11">
        <f>'Bil 1 2008-2024'!V25</f>
        <v>953963</v>
      </c>
      <c r="W25" s="11">
        <f t="shared" si="8"/>
        <v>51838980</v>
      </c>
      <c r="X25" s="11">
        <f>'Bil 1 2008-2024'!X25</f>
        <v>874391</v>
      </c>
      <c r="Y25" s="11">
        <f t="shared" si="9"/>
        <v>52713371</v>
      </c>
      <c r="Z25" s="11">
        <f>'Bil 1 2008-2024'!Z25</f>
        <v>1886184</v>
      </c>
      <c r="AA25" s="11">
        <f t="shared" si="9"/>
        <v>54599555</v>
      </c>
      <c r="AB25" s="11">
        <f>'Bil 1 2008-2024'!AB25</f>
        <v>1867934</v>
      </c>
      <c r="AC25" s="301">
        <f t="shared" si="10"/>
        <v>56467489</v>
      </c>
      <c r="AD25" s="11">
        <f>'Bil 1 2008-2024'!AD25</f>
        <v>1059783</v>
      </c>
      <c r="AE25" s="301">
        <f t="shared" si="10"/>
        <v>57527272</v>
      </c>
      <c r="AF25" s="2"/>
      <c r="AG25" s="2"/>
      <c r="AH25" s="2"/>
    </row>
    <row r="26" spans="1:34" ht="14.25">
      <c r="A26" s="9">
        <v>184</v>
      </c>
      <c r="B26" s="10" t="s">
        <v>45</v>
      </c>
      <c r="C26" s="87">
        <v>84439449.54168448</v>
      </c>
      <c r="D26" s="87">
        <v>1626275</v>
      </c>
      <c r="E26" s="86">
        <f t="shared" si="1"/>
        <v>86065724.54168448</v>
      </c>
      <c r="F26" s="87">
        <v>-2001116</v>
      </c>
      <c r="G26" s="86">
        <f t="shared" si="2"/>
        <v>84064608.54168448</v>
      </c>
      <c r="H26" s="87">
        <v>1607048</v>
      </c>
      <c r="I26" s="86">
        <f t="shared" si="3"/>
        <v>85671656.54168448</v>
      </c>
      <c r="J26" s="86">
        <f>'Bil 1 2008-2024'!K26</f>
        <v>2665207</v>
      </c>
      <c r="K26" s="194">
        <f>'Bil 1 2008-2024'!L26</f>
        <v>-177893</v>
      </c>
      <c r="L26" s="211">
        <v>-386204</v>
      </c>
      <c r="M26" s="95">
        <f t="shared" si="4"/>
        <v>88158970.54168448</v>
      </c>
      <c r="N26" s="95">
        <f>'Bil 1 2008-2024'!N26</f>
        <v>-3888402.5416844785</v>
      </c>
      <c r="O26" s="86">
        <f t="shared" si="11"/>
        <v>84270568</v>
      </c>
      <c r="P26" s="11">
        <f>'Bil 1 2008-2024'!P26</f>
        <v>542099</v>
      </c>
      <c r="Q26" s="11">
        <f t="shared" si="5"/>
        <v>84812667</v>
      </c>
      <c r="R26" s="11">
        <f>'Bil 1 2008-2024'!R26</f>
        <v>1797189</v>
      </c>
      <c r="S26" s="11">
        <f t="shared" si="6"/>
        <v>86609856</v>
      </c>
      <c r="T26" s="11">
        <f>'Bil 1 2008-2024'!T26</f>
        <v>1452584</v>
      </c>
      <c r="U26" s="11">
        <f t="shared" si="7"/>
        <v>88062440</v>
      </c>
      <c r="V26" s="11">
        <f>'Bil 1 2008-2024'!V26</f>
        <v>2467961</v>
      </c>
      <c r="W26" s="11">
        <f t="shared" si="8"/>
        <v>90530401</v>
      </c>
      <c r="X26" s="11">
        <f>'Bil 1 2008-2024'!X26</f>
        <v>1262276</v>
      </c>
      <c r="Y26" s="11">
        <f t="shared" si="9"/>
        <v>91792677</v>
      </c>
      <c r="Z26" s="11">
        <f>'Bil 1 2008-2024'!Z26</f>
        <v>2084839</v>
      </c>
      <c r="AA26" s="11">
        <f t="shared" si="9"/>
        <v>93877516</v>
      </c>
      <c r="AB26" s="11">
        <f>'Bil 1 2008-2024'!AB26</f>
        <v>2344054</v>
      </c>
      <c r="AC26" s="301">
        <f t="shared" si="10"/>
        <v>96221570</v>
      </c>
      <c r="AD26" s="11">
        <f>'Bil 1 2008-2024'!AD26</f>
        <v>2149907</v>
      </c>
      <c r="AE26" s="301">
        <f t="shared" si="10"/>
        <v>98371477</v>
      </c>
      <c r="AF26" s="2"/>
      <c r="AG26" s="2"/>
      <c r="AH26" s="2"/>
    </row>
    <row r="27" spans="1:34" ht="14.25">
      <c r="A27" s="9">
        <v>186</v>
      </c>
      <c r="B27" s="10" t="s">
        <v>47</v>
      </c>
      <c r="C27" s="87">
        <v>56725675.745198905</v>
      </c>
      <c r="D27" s="87">
        <v>2594599</v>
      </c>
      <c r="E27" s="86">
        <f t="shared" si="1"/>
        <v>59320274.745198905</v>
      </c>
      <c r="F27" s="87">
        <v>287762</v>
      </c>
      <c r="G27" s="86">
        <f t="shared" si="2"/>
        <v>59608036.745198905</v>
      </c>
      <c r="H27" s="87">
        <v>2676645</v>
      </c>
      <c r="I27" s="86">
        <f t="shared" si="3"/>
        <v>62284681.745198905</v>
      </c>
      <c r="J27" s="86">
        <f>'Bil 1 2008-2024'!K27</f>
        <v>3613852</v>
      </c>
      <c r="K27" s="194">
        <f>'Bil 1 2008-2024'!L27</f>
        <v>40672</v>
      </c>
      <c r="L27" s="211">
        <v>-7485</v>
      </c>
      <c r="M27" s="95">
        <f t="shared" si="4"/>
        <v>65939205.745198905</v>
      </c>
      <c r="N27" s="95">
        <f>'Bil 1 2008-2024'!N27</f>
        <v>178457.25480109453</v>
      </c>
      <c r="O27" s="86">
        <f t="shared" si="11"/>
        <v>66117663</v>
      </c>
      <c r="P27" s="11">
        <f>'Bil 1 2008-2024'!P27</f>
        <v>829487</v>
      </c>
      <c r="Q27" s="11">
        <f t="shared" si="5"/>
        <v>66947150</v>
      </c>
      <c r="R27" s="11">
        <f>'Bil 1 2008-2024'!R27</f>
        <v>1630197</v>
      </c>
      <c r="S27" s="11">
        <f t="shared" si="6"/>
        <v>68577347</v>
      </c>
      <c r="T27" s="11">
        <f>'Bil 1 2008-2024'!T27</f>
        <v>1829495</v>
      </c>
      <c r="U27" s="11">
        <f t="shared" si="7"/>
        <v>70406842</v>
      </c>
      <c r="V27" s="11">
        <f>'Bil 1 2008-2024'!V27</f>
        <v>2779938</v>
      </c>
      <c r="W27" s="11">
        <f t="shared" si="8"/>
        <v>73186780</v>
      </c>
      <c r="X27" s="11">
        <f>'Bil 1 2008-2024'!X27</f>
        <v>1384027</v>
      </c>
      <c r="Y27" s="11">
        <f t="shared" si="9"/>
        <v>74570807</v>
      </c>
      <c r="Z27" s="11">
        <f>'Bil 1 2008-2024'!Z27</f>
        <v>2648812</v>
      </c>
      <c r="AA27" s="11">
        <f t="shared" si="9"/>
        <v>77219619</v>
      </c>
      <c r="AB27" s="11">
        <f>'Bil 1 2008-2024'!AB27</f>
        <v>2824654</v>
      </c>
      <c r="AC27" s="301">
        <f t="shared" si="10"/>
        <v>80044273</v>
      </c>
      <c r="AD27" s="11">
        <f>'Bil 1 2008-2024'!AD27</f>
        <v>1785939</v>
      </c>
      <c r="AE27" s="301">
        <f t="shared" si="10"/>
        <v>81830212</v>
      </c>
      <c r="AF27" s="2"/>
      <c r="AG27" s="2"/>
      <c r="AH27" s="2"/>
    </row>
    <row r="28" spans="1:34" ht="14.25">
      <c r="A28" s="9">
        <v>187</v>
      </c>
      <c r="B28" s="10" t="s">
        <v>49</v>
      </c>
      <c r="C28" s="87">
        <v>14082763.854106368</v>
      </c>
      <c r="D28" s="87">
        <v>2008801</v>
      </c>
      <c r="E28" s="86">
        <f t="shared" si="1"/>
        <v>16091564.854106368</v>
      </c>
      <c r="F28" s="87">
        <v>644767</v>
      </c>
      <c r="G28" s="86">
        <f t="shared" si="2"/>
        <v>16736331.854106368</v>
      </c>
      <c r="H28" s="87">
        <v>-336806</v>
      </c>
      <c r="I28" s="86">
        <f t="shared" si="3"/>
        <v>16399525.854106368</v>
      </c>
      <c r="J28" s="86">
        <f>'Bil 1 2008-2024'!K28</f>
        <v>1871666</v>
      </c>
      <c r="K28" s="194">
        <f>'Bil 1 2008-2024'!L28</f>
        <v>-40022</v>
      </c>
      <c r="L28" s="211">
        <v>-17524</v>
      </c>
      <c r="M28" s="95">
        <f t="shared" si="4"/>
        <v>18231169.854106367</v>
      </c>
      <c r="N28" s="95">
        <f>'Bil 1 2008-2024'!N28</f>
        <v>931804.1458936334</v>
      </c>
      <c r="O28" s="86">
        <f t="shared" si="11"/>
        <v>19162974</v>
      </c>
      <c r="P28" s="11">
        <f>'Bil 1 2008-2024'!P28</f>
        <v>603737</v>
      </c>
      <c r="Q28" s="11">
        <f t="shared" si="5"/>
        <v>19766711</v>
      </c>
      <c r="R28" s="11">
        <f>'Bil 1 2008-2024'!R28</f>
        <v>967218</v>
      </c>
      <c r="S28" s="11">
        <f t="shared" si="6"/>
        <v>20733929</v>
      </c>
      <c r="T28" s="11">
        <f>'Bil 1 2008-2024'!T28</f>
        <v>1031631</v>
      </c>
      <c r="U28" s="11">
        <f t="shared" si="7"/>
        <v>21765560</v>
      </c>
      <c r="V28" s="11">
        <f>'Bil 1 2008-2024'!V28</f>
        <v>1705992</v>
      </c>
      <c r="W28" s="11">
        <f t="shared" si="8"/>
        <v>23471552</v>
      </c>
      <c r="X28" s="11">
        <f>'Bil 1 2008-2024'!X28</f>
        <v>924900</v>
      </c>
      <c r="Y28" s="11">
        <f t="shared" si="9"/>
        <v>24396452</v>
      </c>
      <c r="Z28" s="11">
        <f>'Bil 1 2008-2024'!Z28</f>
        <v>1156807</v>
      </c>
      <c r="AA28" s="11">
        <f t="shared" si="9"/>
        <v>25553259</v>
      </c>
      <c r="AB28" s="11">
        <f>'Bil 1 2008-2024'!AB28</f>
        <v>1399392</v>
      </c>
      <c r="AC28" s="301">
        <f t="shared" si="10"/>
        <v>26952651</v>
      </c>
      <c r="AD28" s="11">
        <f>'Bil 1 2008-2024'!AD28</f>
        <v>867402</v>
      </c>
      <c r="AE28" s="301">
        <f t="shared" si="10"/>
        <v>27820053</v>
      </c>
      <c r="AF28" s="2"/>
      <c r="AG28" s="2"/>
      <c r="AH28" s="2"/>
    </row>
    <row r="29" spans="1:34" ht="14.25">
      <c r="A29" s="9">
        <v>188</v>
      </c>
      <c r="B29" s="10" t="s">
        <v>51</v>
      </c>
      <c r="C29" s="87">
        <v>73253225.47453462</v>
      </c>
      <c r="D29" s="87">
        <v>29551298</v>
      </c>
      <c r="E29" s="86">
        <f t="shared" si="1"/>
        <v>102804523.47453462</v>
      </c>
      <c r="F29" s="87">
        <v>5902666</v>
      </c>
      <c r="G29" s="86">
        <f t="shared" si="2"/>
        <v>108707189.47453462</v>
      </c>
      <c r="H29" s="87">
        <v>3593668</v>
      </c>
      <c r="I29" s="86">
        <f t="shared" si="3"/>
        <v>112300857.47453462</v>
      </c>
      <c r="J29" s="86">
        <f>'Bil 1 2008-2024'!K29</f>
        <v>18033856</v>
      </c>
      <c r="K29" s="194">
        <f>'Bil 1 2008-2024'!L29</f>
        <v>760671</v>
      </c>
      <c r="L29" s="211">
        <v>1749351</v>
      </c>
      <c r="M29" s="95">
        <f t="shared" si="4"/>
        <v>131095384.47453462</v>
      </c>
      <c r="N29" s="95">
        <f>'Bil 1 2008-2024'!N29</f>
        <v>5012850.525465384</v>
      </c>
      <c r="O29" s="86">
        <f t="shared" si="11"/>
        <v>136108235</v>
      </c>
      <c r="P29" s="11">
        <f>'Bil 1 2008-2024'!P29</f>
        <v>2490931</v>
      </c>
      <c r="Q29" s="11">
        <f t="shared" si="5"/>
        <v>138599166</v>
      </c>
      <c r="R29" s="11">
        <f>'Bil 1 2008-2024'!R29</f>
        <v>4875372</v>
      </c>
      <c r="S29" s="11">
        <f t="shared" si="6"/>
        <v>143474538</v>
      </c>
      <c r="T29" s="11">
        <f>'Bil 1 2008-2024'!T29</f>
        <v>4919744</v>
      </c>
      <c r="U29" s="11">
        <f t="shared" si="7"/>
        <v>148394282</v>
      </c>
      <c r="V29" s="11">
        <f>'Bil 1 2008-2024'!V29</f>
        <v>8330414</v>
      </c>
      <c r="W29" s="11">
        <f t="shared" si="8"/>
        <v>156724696</v>
      </c>
      <c r="X29" s="11">
        <f>'Bil 1 2008-2024'!X29</f>
        <v>26896880</v>
      </c>
      <c r="Y29" s="11">
        <f t="shared" si="9"/>
        <v>183621576</v>
      </c>
      <c r="Z29" s="11">
        <f>'Bil 1 2008-2024'!Z29</f>
        <v>7522188</v>
      </c>
      <c r="AA29" s="11">
        <f t="shared" si="9"/>
        <v>191143764</v>
      </c>
      <c r="AB29" s="11">
        <f>'Bil 1 2008-2024'!AB29</f>
        <v>9679135</v>
      </c>
      <c r="AC29" s="301">
        <f t="shared" si="10"/>
        <v>200822899</v>
      </c>
      <c r="AD29" s="11">
        <f>'Bil 1 2008-2024'!AD29</f>
        <v>18537170</v>
      </c>
      <c r="AE29" s="301">
        <f t="shared" si="10"/>
        <v>219360069</v>
      </c>
      <c r="AF29" s="2"/>
      <c r="AG29" s="2"/>
      <c r="AH29" s="2"/>
    </row>
    <row r="30" spans="1:34" ht="14.25">
      <c r="A30" s="9">
        <v>191</v>
      </c>
      <c r="B30" s="10" t="s">
        <v>53</v>
      </c>
      <c r="C30" s="87">
        <v>49942723.62941317</v>
      </c>
      <c r="D30" s="87">
        <v>3940922</v>
      </c>
      <c r="E30" s="86">
        <f t="shared" si="1"/>
        <v>53883645.62941317</v>
      </c>
      <c r="F30" s="87">
        <v>1183944</v>
      </c>
      <c r="G30" s="86">
        <f t="shared" si="2"/>
        <v>55067589.62941317</v>
      </c>
      <c r="H30" s="87">
        <v>1235692</v>
      </c>
      <c r="I30" s="86">
        <f t="shared" si="3"/>
        <v>56303281.62941317</v>
      </c>
      <c r="J30" s="86">
        <f>'Bil 1 2008-2024'!K30</f>
        <v>3851102</v>
      </c>
      <c r="K30" s="194">
        <f>'Bil 1 2008-2024'!L30</f>
        <v>93734</v>
      </c>
      <c r="L30" s="211">
        <v>205292</v>
      </c>
      <c r="M30" s="95">
        <f t="shared" si="4"/>
        <v>60248117.62941317</v>
      </c>
      <c r="N30" s="95">
        <f>'Bil 1 2008-2024'!N30</f>
        <v>473849.3705868274</v>
      </c>
      <c r="O30" s="86">
        <f t="shared" si="11"/>
        <v>60721967</v>
      </c>
      <c r="P30" s="11">
        <f>'Bil 1 2008-2024'!P30</f>
        <v>738499</v>
      </c>
      <c r="Q30" s="11">
        <f t="shared" si="5"/>
        <v>61460466</v>
      </c>
      <c r="R30" s="11">
        <f>'Bil 1 2008-2024'!R30</f>
        <v>1762087</v>
      </c>
      <c r="S30" s="11">
        <f t="shared" si="6"/>
        <v>63222553</v>
      </c>
      <c r="T30" s="11">
        <f>'Bil 1 2008-2024'!T30</f>
        <v>2096963</v>
      </c>
      <c r="U30" s="11">
        <f t="shared" si="7"/>
        <v>65319516</v>
      </c>
      <c r="V30" s="11">
        <f>'Bil 1 2008-2024'!V30</f>
        <v>3146283</v>
      </c>
      <c r="W30" s="11">
        <f t="shared" si="8"/>
        <v>68465799</v>
      </c>
      <c r="X30" s="11">
        <f>'Bil 1 2008-2024'!X30</f>
        <v>2062566</v>
      </c>
      <c r="Y30" s="11">
        <f t="shared" si="9"/>
        <v>70528365</v>
      </c>
      <c r="Z30" s="11">
        <f>'Bil 1 2008-2024'!Z30</f>
        <v>2333730</v>
      </c>
      <c r="AA30" s="11">
        <f t="shared" si="9"/>
        <v>72862095</v>
      </c>
      <c r="AB30" s="11">
        <f>'Bil 1 2008-2024'!AB30</f>
        <v>2914697</v>
      </c>
      <c r="AC30" s="301">
        <f t="shared" si="10"/>
        <v>75776792</v>
      </c>
      <c r="AD30" s="11">
        <f>'Bil 1 2008-2024'!AD30</f>
        <v>2271006</v>
      </c>
      <c r="AE30" s="301">
        <f t="shared" si="10"/>
        <v>78047798</v>
      </c>
      <c r="AF30" s="2"/>
      <c r="AG30" s="2"/>
      <c r="AH30" s="2"/>
    </row>
    <row r="31" spans="1:34" ht="14.25">
      <c r="A31" s="9">
        <v>192</v>
      </c>
      <c r="B31" s="10" t="s">
        <v>55</v>
      </c>
      <c r="C31" s="87">
        <v>33617134.47237902</v>
      </c>
      <c r="D31" s="87">
        <v>4671282</v>
      </c>
      <c r="E31" s="86">
        <f t="shared" si="1"/>
        <v>38288416.47237902</v>
      </c>
      <c r="F31" s="87">
        <v>1681384</v>
      </c>
      <c r="G31" s="86">
        <f t="shared" si="2"/>
        <v>39969800.47237902</v>
      </c>
      <c r="H31" s="87">
        <v>1257528</v>
      </c>
      <c r="I31" s="86">
        <f t="shared" si="3"/>
        <v>41227328.47237902</v>
      </c>
      <c r="J31" s="86">
        <f>'Bil 1 2008-2024'!K31</f>
        <v>3338735</v>
      </c>
      <c r="K31" s="194">
        <f>'Bil 1 2008-2024'!L31</f>
        <v>3310</v>
      </c>
      <c r="L31" s="211">
        <v>109954</v>
      </c>
      <c r="M31" s="95">
        <f t="shared" si="4"/>
        <v>44569373.47237902</v>
      </c>
      <c r="N31" s="95">
        <f>'Bil 1 2008-2024'!N31</f>
        <v>1558439.5276209787</v>
      </c>
      <c r="O31" s="86">
        <f t="shared" si="11"/>
        <v>46127813</v>
      </c>
      <c r="P31" s="11">
        <f>'Bil 1 2008-2024'!P31</f>
        <v>549686</v>
      </c>
      <c r="Q31" s="11">
        <f t="shared" si="5"/>
        <v>46677499</v>
      </c>
      <c r="R31" s="11">
        <f>'Bil 1 2008-2024'!R31</f>
        <v>2351400</v>
      </c>
      <c r="S31" s="11">
        <f t="shared" si="6"/>
        <v>49028899</v>
      </c>
      <c r="T31" s="11">
        <f>'Bil 1 2008-2024'!T31</f>
        <v>1215598</v>
      </c>
      <c r="U31" s="11">
        <f t="shared" si="7"/>
        <v>50244497</v>
      </c>
      <c r="V31" s="11">
        <f>'Bil 1 2008-2024'!V31</f>
        <v>2804376</v>
      </c>
      <c r="W31" s="11">
        <f t="shared" si="8"/>
        <v>53048873</v>
      </c>
      <c r="X31" s="11">
        <f>'Bil 1 2008-2024'!X31</f>
        <v>3733256</v>
      </c>
      <c r="Y31" s="11">
        <f t="shared" si="9"/>
        <v>56782129</v>
      </c>
      <c r="Z31" s="11">
        <f>'Bil 1 2008-2024'!Z31</f>
        <v>2291903</v>
      </c>
      <c r="AA31" s="11">
        <f t="shared" si="9"/>
        <v>59074032</v>
      </c>
      <c r="AB31" s="11">
        <f>'Bil 1 2008-2024'!AB31</f>
        <v>2813048</v>
      </c>
      <c r="AC31" s="301">
        <f t="shared" si="10"/>
        <v>61887080</v>
      </c>
      <c r="AD31" s="11">
        <f>'Bil 1 2008-2024'!AD31</f>
        <v>2285949</v>
      </c>
      <c r="AE31" s="301">
        <f t="shared" si="10"/>
        <v>64173029</v>
      </c>
      <c r="AF31" s="2"/>
      <c r="AG31" s="2"/>
      <c r="AH31" s="2"/>
    </row>
    <row r="32" spans="1:34" ht="14.25">
      <c r="A32" s="9">
        <v>305</v>
      </c>
      <c r="B32" s="10" t="s">
        <v>57</v>
      </c>
      <c r="C32" s="87">
        <v>25019194.581830636</v>
      </c>
      <c r="D32" s="87">
        <v>3187609</v>
      </c>
      <c r="E32" s="86">
        <f t="shared" si="1"/>
        <v>28206803.581830636</v>
      </c>
      <c r="F32" s="87">
        <v>720075</v>
      </c>
      <c r="G32" s="86">
        <f t="shared" si="2"/>
        <v>28926878.581830636</v>
      </c>
      <c r="H32" s="87">
        <v>781135</v>
      </c>
      <c r="I32" s="86">
        <f t="shared" si="3"/>
        <v>29708013.581830636</v>
      </c>
      <c r="J32" s="86">
        <f>'Bil 1 2008-2024'!K32</f>
        <v>2151132</v>
      </c>
      <c r="K32" s="194">
        <f>'Bil 1 2008-2024'!L32</f>
        <v>62192</v>
      </c>
      <c r="L32" s="211">
        <v>120373</v>
      </c>
      <c r="M32" s="95">
        <f t="shared" si="4"/>
        <v>31921337.581830636</v>
      </c>
      <c r="N32" s="95">
        <f>'Bil 1 2008-2024'!N32</f>
        <v>1408024.4181693643</v>
      </c>
      <c r="O32" s="86">
        <f t="shared" si="11"/>
        <v>33329362</v>
      </c>
      <c r="P32" s="11">
        <f>'Bil 1 2008-2024'!P32</f>
        <v>926909</v>
      </c>
      <c r="Q32" s="11">
        <f t="shared" si="5"/>
        <v>34256271</v>
      </c>
      <c r="R32" s="11">
        <f>'Bil 1 2008-2024'!R32</f>
        <v>1232301</v>
      </c>
      <c r="S32" s="11">
        <f t="shared" si="6"/>
        <v>35488572</v>
      </c>
      <c r="T32" s="11">
        <f>'Bil 1 2008-2024'!T32</f>
        <v>1157039</v>
      </c>
      <c r="U32" s="11">
        <f t="shared" si="7"/>
        <v>36645611</v>
      </c>
      <c r="V32" s="11">
        <f>'Bil 1 2008-2024'!V32</f>
        <v>1714741</v>
      </c>
      <c r="W32" s="11">
        <f t="shared" si="8"/>
        <v>38360352</v>
      </c>
      <c r="X32" s="11">
        <f>'Bil 1 2008-2024'!X32</f>
        <v>1664102</v>
      </c>
      <c r="Y32" s="11">
        <f t="shared" si="9"/>
        <v>40024454</v>
      </c>
      <c r="Z32" s="11">
        <f>'Bil 1 2008-2024'!Z32</f>
        <v>1516930</v>
      </c>
      <c r="AA32" s="11">
        <f t="shared" si="9"/>
        <v>41541384</v>
      </c>
      <c r="AB32" s="11">
        <f>'Bil 1 2008-2024'!AB32</f>
        <v>1832983</v>
      </c>
      <c r="AC32" s="301">
        <f t="shared" si="10"/>
        <v>43374367</v>
      </c>
      <c r="AD32" s="11">
        <f>'Bil 1 2008-2024'!AD32</f>
        <v>1297532</v>
      </c>
      <c r="AE32" s="301">
        <f t="shared" si="10"/>
        <v>44671899</v>
      </c>
      <c r="AF32" s="2"/>
      <c r="AG32" s="2"/>
      <c r="AH32" s="2"/>
    </row>
    <row r="33" spans="1:34" ht="14.25">
      <c r="A33" s="9">
        <v>319</v>
      </c>
      <c r="B33" s="10" t="s">
        <v>59</v>
      </c>
      <c r="C33" s="87">
        <v>12105676.14631221</v>
      </c>
      <c r="D33" s="87">
        <v>2268060</v>
      </c>
      <c r="E33" s="86">
        <f t="shared" si="1"/>
        <v>14373736.14631221</v>
      </c>
      <c r="F33" s="87">
        <v>480518</v>
      </c>
      <c r="G33" s="86">
        <f t="shared" si="2"/>
        <v>14854254.14631221</v>
      </c>
      <c r="H33" s="87">
        <v>21500</v>
      </c>
      <c r="I33" s="86">
        <f t="shared" si="3"/>
        <v>14875754.14631221</v>
      </c>
      <c r="J33" s="86">
        <f>'Bil 1 2008-2024'!K33</f>
        <v>1437733</v>
      </c>
      <c r="K33" s="194">
        <f>'Bil 1 2008-2024'!L33</f>
        <v>24639</v>
      </c>
      <c r="L33" s="211">
        <v>63314</v>
      </c>
      <c r="M33" s="95">
        <f t="shared" si="4"/>
        <v>16338126.14631221</v>
      </c>
      <c r="N33" s="95">
        <f>'Bil 1 2008-2024'!N33</f>
        <v>-351513.1463122107</v>
      </c>
      <c r="O33" s="86">
        <f t="shared" si="11"/>
        <v>15986613</v>
      </c>
      <c r="P33" s="11">
        <f>'Bil 1 2008-2024'!P33</f>
        <v>95491</v>
      </c>
      <c r="Q33" s="11">
        <f t="shared" si="5"/>
        <v>16082104</v>
      </c>
      <c r="R33" s="11">
        <f>'Bil 1 2008-2024'!R33</f>
        <v>575846</v>
      </c>
      <c r="S33" s="11">
        <f t="shared" si="6"/>
        <v>16657950</v>
      </c>
      <c r="T33" s="11">
        <f>'Bil 1 2008-2024'!T33</f>
        <v>269501</v>
      </c>
      <c r="U33" s="11">
        <f t="shared" si="7"/>
        <v>16927451</v>
      </c>
      <c r="V33" s="11">
        <f>'Bil 1 2008-2024'!V33</f>
        <v>221701</v>
      </c>
      <c r="W33" s="11">
        <f t="shared" si="8"/>
        <v>17149152</v>
      </c>
      <c r="X33" s="11">
        <f>'Bil 1 2008-2024'!X33</f>
        <v>3977174</v>
      </c>
      <c r="Y33" s="11">
        <f t="shared" si="9"/>
        <v>21126326</v>
      </c>
      <c r="Z33" s="11">
        <f>'Bil 1 2008-2024'!Z33</f>
        <v>281761</v>
      </c>
      <c r="AA33" s="11">
        <f t="shared" si="9"/>
        <v>21408087</v>
      </c>
      <c r="AB33" s="11">
        <f>'Bil 1 2008-2024'!AB33</f>
        <v>363732</v>
      </c>
      <c r="AC33" s="301">
        <f t="shared" si="10"/>
        <v>21771819</v>
      </c>
      <c r="AD33" s="11">
        <f>'Bil 1 2008-2024'!AD33</f>
        <v>2608364</v>
      </c>
      <c r="AE33" s="301">
        <f t="shared" si="10"/>
        <v>24380183</v>
      </c>
      <c r="AF33" s="2"/>
      <c r="AG33" s="2"/>
      <c r="AH33" s="2"/>
    </row>
    <row r="34" spans="1:34" ht="14.25">
      <c r="A34" s="9">
        <v>330</v>
      </c>
      <c r="B34" s="10" t="s">
        <v>61</v>
      </c>
      <c r="C34" s="87">
        <v>18443517.790249128</v>
      </c>
      <c r="D34" s="87">
        <v>2517611</v>
      </c>
      <c r="E34" s="86">
        <f t="shared" si="1"/>
        <v>20961128.790249128</v>
      </c>
      <c r="F34" s="87">
        <v>652873</v>
      </c>
      <c r="G34" s="86">
        <f t="shared" si="2"/>
        <v>21614001.790249128</v>
      </c>
      <c r="H34" s="87">
        <v>849402</v>
      </c>
      <c r="I34" s="86">
        <f t="shared" si="3"/>
        <v>22463403.790249128</v>
      </c>
      <c r="J34" s="86">
        <f>'Bil 1 2008-2024'!K34</f>
        <v>2151691</v>
      </c>
      <c r="K34" s="194">
        <f>'Bil 1 2008-2024'!L34</f>
        <v>114333</v>
      </c>
      <c r="L34" s="211">
        <v>226891</v>
      </c>
      <c r="M34" s="95">
        <f t="shared" si="4"/>
        <v>24729427.790249128</v>
      </c>
      <c r="N34" s="95">
        <f>'Bil 1 2008-2024'!N34</f>
        <v>1064248.209750872</v>
      </c>
      <c r="O34" s="86">
        <f t="shared" si="11"/>
        <v>25793676</v>
      </c>
      <c r="P34" s="11">
        <f>'Bil 1 2008-2024'!P34</f>
        <v>822172</v>
      </c>
      <c r="Q34" s="11">
        <f t="shared" si="5"/>
        <v>26615848</v>
      </c>
      <c r="R34" s="11">
        <f>'Bil 1 2008-2024'!R34</f>
        <v>1116236</v>
      </c>
      <c r="S34" s="11">
        <f t="shared" si="6"/>
        <v>27732084</v>
      </c>
      <c r="T34" s="11">
        <f>'Bil 1 2008-2024'!T34</f>
        <v>1186863</v>
      </c>
      <c r="U34" s="11">
        <f t="shared" si="7"/>
        <v>28918947</v>
      </c>
      <c r="V34" s="11">
        <f>'Bil 1 2008-2024'!V34</f>
        <v>1758329</v>
      </c>
      <c r="W34" s="11">
        <f t="shared" si="8"/>
        <v>30677276</v>
      </c>
      <c r="X34" s="11">
        <f>'Bil 1 2008-2024'!X34</f>
        <v>1258421</v>
      </c>
      <c r="Y34" s="11">
        <f t="shared" si="9"/>
        <v>31935697</v>
      </c>
      <c r="Z34" s="11">
        <f>'Bil 1 2008-2024'!Z34</f>
        <v>1541296</v>
      </c>
      <c r="AA34" s="11">
        <f t="shared" si="9"/>
        <v>33476993</v>
      </c>
      <c r="AB34" s="11">
        <f>'Bil 1 2008-2024'!AB34</f>
        <v>1445222</v>
      </c>
      <c r="AC34" s="301">
        <f t="shared" si="10"/>
        <v>34922215</v>
      </c>
      <c r="AD34" s="11">
        <f>'Bil 1 2008-2024'!AD34</f>
        <v>1242810</v>
      </c>
      <c r="AE34" s="301">
        <f t="shared" si="10"/>
        <v>36165025</v>
      </c>
      <c r="AF34" s="2"/>
      <c r="AG34" s="2"/>
      <c r="AH34" s="2"/>
    </row>
    <row r="35" spans="1:34" ht="14.25">
      <c r="A35" s="9">
        <v>331</v>
      </c>
      <c r="B35" s="10" t="s">
        <v>63</v>
      </c>
      <c r="C35" s="87">
        <v>17926658.16771423</v>
      </c>
      <c r="D35" s="87">
        <v>3395463</v>
      </c>
      <c r="E35" s="86">
        <f t="shared" si="1"/>
        <v>21322121.16771423</v>
      </c>
      <c r="F35" s="87">
        <v>819290</v>
      </c>
      <c r="G35" s="86">
        <f t="shared" si="2"/>
        <v>22141411.16771423</v>
      </c>
      <c r="H35" s="87">
        <v>147149</v>
      </c>
      <c r="I35" s="86">
        <f t="shared" si="3"/>
        <v>22288560.16771423</v>
      </c>
      <c r="J35" s="86">
        <f>'Bil 1 2008-2024'!K35</f>
        <v>2267832</v>
      </c>
      <c r="K35" s="194">
        <f>'Bil 1 2008-2024'!L35</f>
        <v>61271</v>
      </c>
      <c r="L35" s="211">
        <v>136080</v>
      </c>
      <c r="M35" s="95">
        <f t="shared" si="4"/>
        <v>24617663.16771423</v>
      </c>
      <c r="N35" s="95">
        <f>'Bil 1 2008-2024'!N35</f>
        <v>9351.832285769284</v>
      </c>
      <c r="O35" s="86">
        <f t="shared" si="11"/>
        <v>24627015</v>
      </c>
      <c r="P35" s="11">
        <f>'Bil 1 2008-2024'!P35</f>
        <v>-171707</v>
      </c>
      <c r="Q35" s="11">
        <f t="shared" si="5"/>
        <v>24455308</v>
      </c>
      <c r="R35" s="11">
        <f>'Bil 1 2008-2024'!R35</f>
        <v>1309031</v>
      </c>
      <c r="S35" s="11">
        <f t="shared" si="6"/>
        <v>25764339</v>
      </c>
      <c r="T35" s="11">
        <f>'Bil 1 2008-2024'!T35</f>
        <v>258566</v>
      </c>
      <c r="U35" s="11">
        <f t="shared" si="7"/>
        <v>26022905</v>
      </c>
      <c r="V35" s="11">
        <f>'Bil 1 2008-2024'!V35</f>
        <v>817633</v>
      </c>
      <c r="W35" s="11">
        <f t="shared" si="8"/>
        <v>26840538</v>
      </c>
      <c r="X35" s="11">
        <f>'Bil 1 2008-2024'!X35</f>
        <v>4817870</v>
      </c>
      <c r="Y35" s="11">
        <f t="shared" si="9"/>
        <v>31658408</v>
      </c>
      <c r="Z35" s="11">
        <f>'Bil 1 2008-2024'!Z35</f>
        <v>534678</v>
      </c>
      <c r="AA35" s="11">
        <f t="shared" si="9"/>
        <v>32193086</v>
      </c>
      <c r="AB35" s="11">
        <f>'Bil 1 2008-2024'!AB35</f>
        <v>1585804</v>
      </c>
      <c r="AC35" s="301">
        <f t="shared" si="10"/>
        <v>33778890</v>
      </c>
      <c r="AD35" s="11">
        <f>'Bil 1 2008-2024'!AD35</f>
        <v>4288151</v>
      </c>
      <c r="AE35" s="301">
        <f t="shared" si="10"/>
        <v>38067041</v>
      </c>
      <c r="AF35" s="2"/>
      <c r="AG35" s="2"/>
      <c r="AH35" s="2"/>
    </row>
    <row r="36" spans="1:34" ht="14.25">
      <c r="A36" s="9">
        <v>360</v>
      </c>
      <c r="B36" s="10" t="s">
        <v>65</v>
      </c>
      <c r="C36" s="87">
        <v>26645508.66404841</v>
      </c>
      <c r="D36" s="87">
        <v>5976689</v>
      </c>
      <c r="E36" s="86">
        <f t="shared" si="1"/>
        <v>32622197.66404841</v>
      </c>
      <c r="F36" s="87">
        <v>1281427</v>
      </c>
      <c r="G36" s="86">
        <f t="shared" si="2"/>
        <v>33903624.66404841</v>
      </c>
      <c r="H36" s="87">
        <v>482562</v>
      </c>
      <c r="I36" s="86">
        <f t="shared" si="3"/>
        <v>34386186.66404841</v>
      </c>
      <c r="J36" s="86">
        <f>'Bil 1 2008-2024'!K36</f>
        <v>3270239</v>
      </c>
      <c r="K36" s="194">
        <f>'Bil 1 2008-2024'!L36</f>
        <v>82271</v>
      </c>
      <c r="L36" s="211">
        <v>240816</v>
      </c>
      <c r="M36" s="95">
        <f t="shared" si="4"/>
        <v>37738696.66404841</v>
      </c>
      <c r="N36" s="95">
        <f>'Bil 1 2008-2024'!N36</f>
        <v>262327.33595158905</v>
      </c>
      <c r="O36" s="86">
        <f t="shared" si="11"/>
        <v>38001024</v>
      </c>
      <c r="P36" s="11">
        <f>'Bil 1 2008-2024'!P36</f>
        <v>-44305</v>
      </c>
      <c r="Q36" s="11">
        <f t="shared" si="5"/>
        <v>37956719</v>
      </c>
      <c r="R36" s="11">
        <f>'Bil 1 2008-2024'!R36</f>
        <v>705189</v>
      </c>
      <c r="S36" s="11">
        <f t="shared" si="6"/>
        <v>38661908</v>
      </c>
      <c r="T36" s="11">
        <f>'Bil 1 2008-2024'!T36</f>
        <v>636337</v>
      </c>
      <c r="U36" s="11">
        <f t="shared" si="7"/>
        <v>39298245</v>
      </c>
      <c r="V36" s="11">
        <f>'Bil 1 2008-2024'!V36</f>
        <v>1157129</v>
      </c>
      <c r="W36" s="11">
        <f t="shared" si="8"/>
        <v>40455374</v>
      </c>
      <c r="X36" s="11">
        <f>'Bil 1 2008-2024'!X36</f>
        <v>6946845</v>
      </c>
      <c r="Y36" s="11">
        <f t="shared" si="9"/>
        <v>47402219</v>
      </c>
      <c r="Z36" s="11">
        <f>'Bil 1 2008-2024'!Z36</f>
        <v>804824</v>
      </c>
      <c r="AA36" s="11">
        <f t="shared" si="9"/>
        <v>48207043</v>
      </c>
      <c r="AB36" s="11">
        <f>'Bil 1 2008-2024'!AB36</f>
        <v>2043845</v>
      </c>
      <c r="AC36" s="301">
        <f t="shared" si="10"/>
        <v>50250888</v>
      </c>
      <c r="AD36" s="11">
        <f>'Bil 1 2008-2024'!AD36</f>
        <v>5747334</v>
      </c>
      <c r="AE36" s="301">
        <f t="shared" si="10"/>
        <v>55998222</v>
      </c>
      <c r="AF36" s="2"/>
      <c r="AG36" s="2"/>
      <c r="AH36" s="2"/>
    </row>
    <row r="37" spans="1:34" ht="14.25">
      <c r="A37" s="9">
        <v>380</v>
      </c>
      <c r="B37" s="10" t="s">
        <v>67</v>
      </c>
      <c r="C37" s="87">
        <v>248927034.86547032</v>
      </c>
      <c r="D37" s="87">
        <v>15932059</v>
      </c>
      <c r="E37" s="86">
        <f t="shared" si="1"/>
        <v>264859093.86547032</v>
      </c>
      <c r="F37" s="87">
        <v>2781657</v>
      </c>
      <c r="G37" s="86">
        <f t="shared" si="2"/>
        <v>267640750.86547032</v>
      </c>
      <c r="H37" s="87">
        <v>4791966</v>
      </c>
      <c r="I37" s="86">
        <f t="shared" si="3"/>
        <v>272432716.8654703</v>
      </c>
      <c r="J37" s="86">
        <f>'Bil 1 2008-2024'!K37</f>
        <v>15003637</v>
      </c>
      <c r="K37" s="194">
        <f>'Bil 1 2008-2024'!L37</f>
        <v>358014</v>
      </c>
      <c r="L37" s="211">
        <v>876431</v>
      </c>
      <c r="M37" s="95">
        <f t="shared" si="4"/>
        <v>287794367.8654703</v>
      </c>
      <c r="N37" s="95">
        <f>'Bil 1 2008-2024'!N37</f>
        <v>-920720.8654702902</v>
      </c>
      <c r="O37" s="86">
        <f t="shared" si="11"/>
        <v>286873647</v>
      </c>
      <c r="P37" s="11">
        <f>'Bil 1 2008-2024'!P37</f>
        <v>3428343</v>
      </c>
      <c r="Q37" s="11">
        <f t="shared" si="5"/>
        <v>290301990</v>
      </c>
      <c r="R37" s="11">
        <f>'Bil 1 2008-2024'!R37</f>
        <v>8149534</v>
      </c>
      <c r="S37" s="11">
        <f t="shared" si="6"/>
        <v>298451524</v>
      </c>
      <c r="T37" s="11">
        <f>'Bil 1 2008-2024'!T37</f>
        <v>8712710</v>
      </c>
      <c r="U37" s="11">
        <f t="shared" si="7"/>
        <v>307164234</v>
      </c>
      <c r="V37" s="11">
        <f>'Bil 1 2008-2024'!V37</f>
        <v>13244673</v>
      </c>
      <c r="W37" s="11">
        <f t="shared" si="8"/>
        <v>320408907</v>
      </c>
      <c r="X37" s="11">
        <f>'Bil 1 2008-2024'!X37</f>
        <v>10823493</v>
      </c>
      <c r="Y37" s="11">
        <f t="shared" si="9"/>
        <v>331232400</v>
      </c>
      <c r="Z37" s="11">
        <f>'Bil 1 2008-2024'!Z37</f>
        <v>12452263</v>
      </c>
      <c r="AA37" s="11">
        <f t="shared" si="9"/>
        <v>343684663</v>
      </c>
      <c r="AB37" s="11">
        <f>'Bil 1 2008-2024'!AB37</f>
        <v>13551347</v>
      </c>
      <c r="AC37" s="301">
        <f t="shared" si="10"/>
        <v>357236010</v>
      </c>
      <c r="AD37" s="11">
        <f>'Bil 1 2008-2024'!AD37</f>
        <v>11394569</v>
      </c>
      <c r="AE37" s="301">
        <f t="shared" si="10"/>
        <v>368630579</v>
      </c>
      <c r="AF37" s="2"/>
      <c r="AG37" s="2"/>
      <c r="AH37" s="2"/>
    </row>
    <row r="38" spans="1:34" ht="14.25">
      <c r="A38" s="9">
        <v>381</v>
      </c>
      <c r="B38" s="10" t="s">
        <v>69</v>
      </c>
      <c r="C38" s="87">
        <v>51450784.48179648</v>
      </c>
      <c r="D38" s="87">
        <v>6867751</v>
      </c>
      <c r="E38" s="86">
        <f t="shared" si="1"/>
        <v>58318535.48179648</v>
      </c>
      <c r="F38" s="87">
        <v>1054292</v>
      </c>
      <c r="G38" s="86">
        <f t="shared" si="2"/>
        <v>59372827.48179648</v>
      </c>
      <c r="H38" s="87">
        <v>983569</v>
      </c>
      <c r="I38" s="86">
        <f t="shared" si="3"/>
        <v>60356396.48179648</v>
      </c>
      <c r="J38" s="86">
        <f>'Bil 1 2008-2024'!K38</f>
        <v>5012353</v>
      </c>
      <c r="K38" s="194">
        <f>'Bil 1 2008-2024'!L38</f>
        <v>-18510</v>
      </c>
      <c r="L38" s="211">
        <v>1148</v>
      </c>
      <c r="M38" s="95">
        <f t="shared" si="4"/>
        <v>65350239.48179648</v>
      </c>
      <c r="N38" s="95">
        <f>'Bil 1 2008-2024'!N38</f>
        <v>1301132.5182035193</v>
      </c>
      <c r="O38" s="86">
        <f t="shared" si="11"/>
        <v>66651372</v>
      </c>
      <c r="P38" s="11">
        <f>'Bil 1 2008-2024'!P38</f>
        <v>1370074</v>
      </c>
      <c r="Q38" s="11">
        <f t="shared" si="5"/>
        <v>68021446</v>
      </c>
      <c r="R38" s="11">
        <f>'Bil 1 2008-2024'!R38</f>
        <v>1759645</v>
      </c>
      <c r="S38" s="11">
        <f t="shared" si="6"/>
        <v>69781091</v>
      </c>
      <c r="T38" s="11">
        <f>'Bil 1 2008-2024'!T38</f>
        <v>2282568</v>
      </c>
      <c r="U38" s="11">
        <f t="shared" si="7"/>
        <v>72063659</v>
      </c>
      <c r="V38" s="11">
        <f>'Bil 1 2008-2024'!V38</f>
        <v>3606853</v>
      </c>
      <c r="W38" s="11">
        <f t="shared" si="8"/>
        <v>75670512</v>
      </c>
      <c r="X38" s="11">
        <f>'Bil 1 2008-2024'!X38</f>
        <v>5626914</v>
      </c>
      <c r="Y38" s="11">
        <f t="shared" si="9"/>
        <v>81297426</v>
      </c>
      <c r="Z38" s="11">
        <f>'Bil 1 2008-2024'!Z38</f>
        <v>2693837</v>
      </c>
      <c r="AA38" s="11">
        <f t="shared" si="9"/>
        <v>83991263</v>
      </c>
      <c r="AB38" s="11">
        <f>'Bil 1 2008-2024'!AB38</f>
        <v>4677057</v>
      </c>
      <c r="AC38" s="301">
        <f t="shared" si="10"/>
        <v>88668320</v>
      </c>
      <c r="AD38" s="11">
        <f>'Bil 1 2008-2024'!AD38</f>
        <v>5214677</v>
      </c>
      <c r="AE38" s="301">
        <f t="shared" si="10"/>
        <v>93882997</v>
      </c>
      <c r="AF38" s="2"/>
      <c r="AG38" s="2"/>
      <c r="AH38" s="2"/>
    </row>
    <row r="39" spans="1:34" ht="14.25">
      <c r="A39" s="9">
        <v>382</v>
      </c>
      <c r="B39" s="10" t="s">
        <v>71</v>
      </c>
      <c r="C39" s="87">
        <v>28456510.374884054</v>
      </c>
      <c r="D39" s="87">
        <v>8630171</v>
      </c>
      <c r="E39" s="86">
        <f t="shared" si="1"/>
        <v>37086681.374884054</v>
      </c>
      <c r="F39" s="87">
        <v>1503031</v>
      </c>
      <c r="G39" s="86">
        <f t="shared" si="2"/>
        <v>38589712.374884054</v>
      </c>
      <c r="H39" s="87">
        <v>233915</v>
      </c>
      <c r="I39" s="86">
        <f t="shared" si="3"/>
        <v>38823627.374884054</v>
      </c>
      <c r="J39" s="86">
        <f>'Bil 1 2008-2024'!K39</f>
        <v>5279172</v>
      </c>
      <c r="K39" s="194">
        <f>'Bil 1 2008-2024'!L39</f>
        <v>96485</v>
      </c>
      <c r="L39" s="211">
        <v>324855</v>
      </c>
      <c r="M39" s="95">
        <f t="shared" si="4"/>
        <v>44199284.374884054</v>
      </c>
      <c r="N39" s="95">
        <f>'Bil 1 2008-2024'!N39</f>
        <v>861726.6251159459</v>
      </c>
      <c r="O39" s="86">
        <f t="shared" si="11"/>
        <v>45061011</v>
      </c>
      <c r="P39" s="11">
        <f>'Bil 1 2008-2024'!P39</f>
        <v>1381762</v>
      </c>
      <c r="Q39" s="11">
        <f t="shared" si="5"/>
        <v>46442773</v>
      </c>
      <c r="R39" s="11">
        <f>'Bil 1 2008-2024'!R39</f>
        <v>1855670</v>
      </c>
      <c r="S39" s="11">
        <f t="shared" si="6"/>
        <v>48298443</v>
      </c>
      <c r="T39" s="11">
        <f>'Bil 1 2008-2024'!T39</f>
        <v>1335763</v>
      </c>
      <c r="U39" s="11">
        <f t="shared" si="7"/>
        <v>49634206</v>
      </c>
      <c r="V39" s="11">
        <f>'Bil 1 2008-2024'!V39</f>
        <v>2341574</v>
      </c>
      <c r="W39" s="11">
        <f t="shared" si="8"/>
        <v>51975780</v>
      </c>
      <c r="X39" s="11">
        <f>'Bil 1 2008-2024'!X39</f>
        <v>6504637</v>
      </c>
      <c r="Y39" s="11">
        <f t="shared" si="9"/>
        <v>58480417</v>
      </c>
      <c r="Z39" s="11">
        <f>'Bil 1 2008-2024'!Z39</f>
        <v>1588957</v>
      </c>
      <c r="AA39" s="11">
        <f t="shared" si="9"/>
        <v>60069374</v>
      </c>
      <c r="AB39" s="11">
        <f>'Bil 1 2008-2024'!AB39</f>
        <v>2946803</v>
      </c>
      <c r="AC39" s="301">
        <f t="shared" si="10"/>
        <v>63016177</v>
      </c>
      <c r="AD39" s="11">
        <f>'Bil 1 2008-2024'!AD39</f>
        <v>5531234</v>
      </c>
      <c r="AE39" s="301">
        <f t="shared" si="10"/>
        <v>68547411</v>
      </c>
      <c r="AF39" s="2"/>
      <c r="AG39" s="2"/>
      <c r="AH39" s="2"/>
    </row>
    <row r="40" spans="1:34" ht="14.25">
      <c r="A40" s="9">
        <v>428</v>
      </c>
      <c r="B40" s="10" t="s">
        <v>73</v>
      </c>
      <c r="C40" s="87">
        <v>12137564.657728245</v>
      </c>
      <c r="D40" s="87">
        <v>2535593</v>
      </c>
      <c r="E40" s="86">
        <f t="shared" si="1"/>
        <v>14673157.657728245</v>
      </c>
      <c r="F40" s="87">
        <v>635368</v>
      </c>
      <c r="G40" s="86">
        <f t="shared" si="2"/>
        <v>15308525.657728245</v>
      </c>
      <c r="H40" s="87">
        <v>-94202</v>
      </c>
      <c r="I40" s="86">
        <f t="shared" si="3"/>
        <v>15214323.657728245</v>
      </c>
      <c r="J40" s="86">
        <f>'Bil 1 2008-2024'!K40</f>
        <v>1455368</v>
      </c>
      <c r="K40" s="194">
        <f>'Bil 1 2008-2024'!L40</f>
        <v>36851</v>
      </c>
      <c r="L40" s="211">
        <v>103482</v>
      </c>
      <c r="M40" s="95">
        <f t="shared" si="4"/>
        <v>16706542.657728245</v>
      </c>
      <c r="N40" s="95">
        <f>'Bil 1 2008-2024'!N40</f>
        <v>-86794.65772824734</v>
      </c>
      <c r="O40" s="86">
        <f t="shared" si="11"/>
        <v>16619747.999999998</v>
      </c>
      <c r="P40" s="11">
        <f>'Bil 1 2008-2024'!P40</f>
        <v>293847</v>
      </c>
      <c r="Q40" s="11">
        <f t="shared" si="5"/>
        <v>16913595</v>
      </c>
      <c r="R40" s="11">
        <f>'Bil 1 2008-2024'!R40</f>
        <v>-919701</v>
      </c>
      <c r="S40" s="11">
        <f t="shared" si="6"/>
        <v>15993894</v>
      </c>
      <c r="T40" s="11">
        <f>'Bil 1 2008-2024'!T40</f>
        <v>235418</v>
      </c>
      <c r="U40" s="11">
        <f t="shared" si="7"/>
        <v>16229312</v>
      </c>
      <c r="V40" s="11">
        <f>'Bil 1 2008-2024'!V40</f>
        <v>423084</v>
      </c>
      <c r="W40" s="11">
        <f t="shared" si="8"/>
        <v>16652396</v>
      </c>
      <c r="X40" s="11">
        <f>'Bil 1 2008-2024'!X40</f>
        <v>2978675</v>
      </c>
      <c r="Y40" s="11">
        <f t="shared" si="9"/>
        <v>19631071</v>
      </c>
      <c r="Z40" s="11">
        <f>'Bil 1 2008-2024'!Z40</f>
        <v>308006</v>
      </c>
      <c r="AA40" s="11">
        <f t="shared" si="9"/>
        <v>19939077</v>
      </c>
      <c r="AB40" s="11">
        <f>'Bil 1 2008-2024'!AB40</f>
        <v>468176</v>
      </c>
      <c r="AC40" s="301">
        <f t="shared" si="10"/>
        <v>20407253</v>
      </c>
      <c r="AD40" s="11">
        <f>'Bil 1 2008-2024'!AD40</f>
        <v>3665335</v>
      </c>
      <c r="AE40" s="301">
        <f t="shared" si="10"/>
        <v>24072588</v>
      </c>
      <c r="AF40" s="2"/>
      <c r="AG40" s="2"/>
      <c r="AH40" s="2"/>
    </row>
    <row r="41" spans="1:34" ht="14.25">
      <c r="A41" s="9">
        <v>461</v>
      </c>
      <c r="B41" s="10" t="s">
        <v>75</v>
      </c>
      <c r="C41" s="87">
        <v>13302824.012389185</v>
      </c>
      <c r="D41" s="87">
        <v>3227345</v>
      </c>
      <c r="E41" s="86">
        <f t="shared" si="1"/>
        <v>16530169.012389185</v>
      </c>
      <c r="F41" s="87">
        <v>574503</v>
      </c>
      <c r="G41" s="86">
        <f t="shared" si="2"/>
        <v>17104672.012389183</v>
      </c>
      <c r="H41" s="87">
        <v>446637</v>
      </c>
      <c r="I41" s="86">
        <f t="shared" si="3"/>
        <v>17551309.012389183</v>
      </c>
      <c r="J41" s="86">
        <f>'Bil 1 2008-2024'!K41</f>
        <v>1732680</v>
      </c>
      <c r="K41" s="194">
        <f>'Bil 1 2008-2024'!L41</f>
        <v>-22598</v>
      </c>
      <c r="L41" s="211">
        <v>-32230</v>
      </c>
      <c r="M41" s="95">
        <f t="shared" si="4"/>
        <v>19261391.012389183</v>
      </c>
      <c r="N41" s="95">
        <f>'Bil 1 2008-2024'!N41</f>
        <v>718612.987610817</v>
      </c>
      <c r="O41" s="86">
        <f t="shared" si="11"/>
        <v>19980004</v>
      </c>
      <c r="P41" s="11">
        <f>'Bil 1 2008-2024'!P41</f>
        <v>341924</v>
      </c>
      <c r="Q41" s="11">
        <f t="shared" si="5"/>
        <v>20321928</v>
      </c>
      <c r="R41" s="11">
        <f>'Bil 1 2008-2024'!R41</f>
        <v>276776</v>
      </c>
      <c r="S41" s="11">
        <f t="shared" si="6"/>
        <v>20598704</v>
      </c>
      <c r="T41" s="11">
        <f>'Bil 1 2008-2024'!T41</f>
        <v>694606</v>
      </c>
      <c r="U41" s="11">
        <f t="shared" si="7"/>
        <v>21293310</v>
      </c>
      <c r="V41" s="11">
        <f>'Bil 1 2008-2024'!V41</f>
        <v>1293174</v>
      </c>
      <c r="W41" s="11">
        <f t="shared" si="8"/>
        <v>22586484</v>
      </c>
      <c r="X41" s="11">
        <f>'Bil 1 2008-2024'!X41</f>
        <v>2591248</v>
      </c>
      <c r="Y41" s="11">
        <f t="shared" si="9"/>
        <v>25177732</v>
      </c>
      <c r="Z41" s="11">
        <f>'Bil 1 2008-2024'!Z41</f>
        <v>936118</v>
      </c>
      <c r="AA41" s="11">
        <f t="shared" si="9"/>
        <v>26113850</v>
      </c>
      <c r="AB41" s="11">
        <f>'Bil 1 2008-2024'!AB41</f>
        <v>1276404</v>
      </c>
      <c r="AC41" s="301">
        <f t="shared" si="10"/>
        <v>27390254</v>
      </c>
      <c r="AD41" s="11">
        <f>'Bil 1 2008-2024'!AD41</f>
        <v>1905487</v>
      </c>
      <c r="AE41" s="301">
        <f t="shared" si="10"/>
        <v>29295741</v>
      </c>
      <c r="AF41" s="2"/>
      <c r="AG41" s="2"/>
      <c r="AH41" s="2"/>
    </row>
    <row r="42" spans="1:34" ht="14.25">
      <c r="A42" s="9">
        <v>480</v>
      </c>
      <c r="B42" s="10" t="s">
        <v>77</v>
      </c>
      <c r="C42" s="87">
        <v>67356508.2385195</v>
      </c>
      <c r="D42" s="87">
        <v>10116680</v>
      </c>
      <c r="E42" s="86">
        <f t="shared" si="1"/>
        <v>77473188.2385195</v>
      </c>
      <c r="F42" s="87">
        <v>1468224</v>
      </c>
      <c r="G42" s="86">
        <f t="shared" si="2"/>
        <v>78941412.2385195</v>
      </c>
      <c r="H42" s="87">
        <v>1648279</v>
      </c>
      <c r="I42" s="86">
        <f t="shared" si="3"/>
        <v>80589691.2385195</v>
      </c>
      <c r="J42" s="86">
        <f>'Bil 1 2008-2024'!K42</f>
        <v>6300724</v>
      </c>
      <c r="K42" s="194">
        <f>'Bil 1 2008-2024'!L42</f>
        <v>415565</v>
      </c>
      <c r="L42" s="211">
        <v>738922</v>
      </c>
      <c r="M42" s="95">
        <f t="shared" si="4"/>
        <v>87305980.2385195</v>
      </c>
      <c r="N42" s="95">
        <f>'Bil 1 2008-2024'!N42</f>
        <v>315939.76148049533</v>
      </c>
      <c r="O42" s="86">
        <f t="shared" si="11"/>
        <v>87621920</v>
      </c>
      <c r="P42" s="11">
        <f>'Bil 1 2008-2024'!P42</f>
        <v>1081484</v>
      </c>
      <c r="Q42" s="11">
        <f t="shared" si="5"/>
        <v>88703404</v>
      </c>
      <c r="R42" s="11">
        <f>'Bil 1 2008-2024'!R42</f>
        <v>438886</v>
      </c>
      <c r="S42" s="11">
        <f t="shared" si="6"/>
        <v>89142290</v>
      </c>
      <c r="T42" s="11">
        <f>'Bil 1 2008-2024'!T42</f>
        <v>2741012</v>
      </c>
      <c r="U42" s="11">
        <f t="shared" si="7"/>
        <v>91883302</v>
      </c>
      <c r="V42" s="11">
        <f>'Bil 1 2008-2024'!V42</f>
        <v>3805047</v>
      </c>
      <c r="W42" s="11">
        <f t="shared" si="8"/>
        <v>95688349</v>
      </c>
      <c r="X42" s="11">
        <f>'Bil 1 2008-2024'!X42</f>
        <v>8678249</v>
      </c>
      <c r="Y42" s="11">
        <f t="shared" si="9"/>
        <v>104366598</v>
      </c>
      <c r="Z42" s="11">
        <f>'Bil 1 2008-2024'!Z42</f>
        <v>3827308</v>
      </c>
      <c r="AA42" s="11">
        <f t="shared" si="9"/>
        <v>108193906</v>
      </c>
      <c r="AB42" s="11">
        <f>'Bil 1 2008-2024'!AB42</f>
        <v>4397207</v>
      </c>
      <c r="AC42" s="301">
        <f t="shared" si="10"/>
        <v>112591113</v>
      </c>
      <c r="AD42" s="11">
        <f>'Bil 1 2008-2024'!AD42</f>
        <v>6830508</v>
      </c>
      <c r="AE42" s="301">
        <f t="shared" si="10"/>
        <v>119421621</v>
      </c>
      <c r="AF42" s="2"/>
      <c r="AG42" s="2"/>
      <c r="AH42" s="2"/>
    </row>
    <row r="43" spans="1:34" ht="14.25">
      <c r="A43" s="9">
        <v>481</v>
      </c>
      <c r="B43" s="10" t="s">
        <v>79</v>
      </c>
      <c r="C43" s="87">
        <v>14740464.402062086</v>
      </c>
      <c r="D43" s="87">
        <v>1793429</v>
      </c>
      <c r="E43" s="86">
        <f t="shared" si="1"/>
        <v>16533893.402062086</v>
      </c>
      <c r="F43" s="87">
        <v>1755884</v>
      </c>
      <c r="G43" s="86">
        <f t="shared" si="2"/>
        <v>18289777.40206209</v>
      </c>
      <c r="H43" s="87">
        <v>301413</v>
      </c>
      <c r="I43" s="86">
        <f t="shared" si="3"/>
        <v>18591190.40206209</v>
      </c>
      <c r="J43" s="86">
        <f>'Bil 1 2008-2024'!K43</f>
        <v>1090353</v>
      </c>
      <c r="K43" s="194">
        <f>'Bil 1 2008-2024'!L43</f>
        <v>3583</v>
      </c>
      <c r="L43" s="211">
        <v>89044</v>
      </c>
      <c r="M43" s="95">
        <f t="shared" si="4"/>
        <v>19685126.40206209</v>
      </c>
      <c r="N43" s="95">
        <f>'Bil 1 2008-2024'!N43</f>
        <v>-60616.40206208825</v>
      </c>
      <c r="O43" s="86">
        <f t="shared" si="11"/>
        <v>19624510</v>
      </c>
      <c r="P43" s="11">
        <f>'Bil 1 2008-2024'!P43</f>
        <v>141809</v>
      </c>
      <c r="Q43" s="11">
        <f t="shared" si="5"/>
        <v>19766319</v>
      </c>
      <c r="R43" s="11">
        <f>'Bil 1 2008-2024'!R43</f>
        <v>367878</v>
      </c>
      <c r="S43" s="11">
        <f t="shared" si="6"/>
        <v>20134197</v>
      </c>
      <c r="T43" s="11">
        <f>'Bil 1 2008-2024'!T43</f>
        <v>373062</v>
      </c>
      <c r="U43" s="11">
        <f t="shared" si="7"/>
        <v>20507259</v>
      </c>
      <c r="V43" s="11">
        <f>'Bil 1 2008-2024'!V43</f>
        <v>521807</v>
      </c>
      <c r="W43" s="11">
        <f t="shared" si="8"/>
        <v>21029066</v>
      </c>
      <c r="X43" s="11">
        <f>'Bil 1 2008-2024'!X43</f>
        <v>2830989</v>
      </c>
      <c r="Y43" s="11">
        <f t="shared" si="9"/>
        <v>23860055</v>
      </c>
      <c r="Z43" s="11">
        <f>'Bil 1 2008-2024'!Z43</f>
        <v>814137</v>
      </c>
      <c r="AA43" s="11">
        <f t="shared" si="9"/>
        <v>24674192</v>
      </c>
      <c r="AB43" s="11">
        <f>'Bil 1 2008-2024'!AB43</f>
        <v>716651</v>
      </c>
      <c r="AC43" s="301">
        <f t="shared" si="10"/>
        <v>25390843</v>
      </c>
      <c r="AD43" s="11">
        <f>'Bil 1 2008-2024'!AD43</f>
        <v>1748500</v>
      </c>
      <c r="AE43" s="301">
        <f t="shared" si="10"/>
        <v>27139343</v>
      </c>
      <c r="AF43" s="2"/>
      <c r="AG43" s="2"/>
      <c r="AH43" s="2"/>
    </row>
    <row r="44" spans="1:34" ht="14.25">
      <c r="A44" s="9">
        <v>482</v>
      </c>
      <c r="B44" s="10" t="s">
        <v>81</v>
      </c>
      <c r="C44" s="87">
        <v>21504814.88618847</v>
      </c>
      <c r="D44" s="87">
        <v>4630905</v>
      </c>
      <c r="E44" s="86">
        <f t="shared" si="1"/>
        <v>26135719.88618847</v>
      </c>
      <c r="F44" s="87">
        <v>1198252</v>
      </c>
      <c r="G44" s="86">
        <f t="shared" si="2"/>
        <v>27333971.88618847</v>
      </c>
      <c r="H44" s="87">
        <v>4748</v>
      </c>
      <c r="I44" s="86">
        <f t="shared" si="3"/>
        <v>27338719.88618847</v>
      </c>
      <c r="J44" s="86">
        <f>'Bil 1 2008-2024'!K44</f>
        <v>1845205</v>
      </c>
      <c r="K44" s="194">
        <f>'Bil 1 2008-2024'!L44</f>
        <v>189912</v>
      </c>
      <c r="L44" s="211">
        <v>391531</v>
      </c>
      <c r="M44" s="95">
        <f t="shared" si="4"/>
        <v>29373836.88618847</v>
      </c>
      <c r="N44" s="95">
        <f>'Bil 1 2008-2024'!N44</f>
        <v>34219.11381153017</v>
      </c>
      <c r="O44" s="86">
        <f t="shared" si="11"/>
        <v>29408056</v>
      </c>
      <c r="P44" s="11">
        <f>'Bil 1 2008-2024'!P44</f>
        <v>279857</v>
      </c>
      <c r="Q44" s="11">
        <f t="shared" si="5"/>
        <v>29687913</v>
      </c>
      <c r="R44" s="11">
        <f>'Bil 1 2008-2024'!R44</f>
        <v>-295806</v>
      </c>
      <c r="S44" s="11">
        <f t="shared" si="6"/>
        <v>29392107</v>
      </c>
      <c r="T44" s="11">
        <f>'Bil 1 2008-2024'!T44</f>
        <v>458182</v>
      </c>
      <c r="U44" s="11">
        <f t="shared" si="7"/>
        <v>29850289</v>
      </c>
      <c r="V44" s="11">
        <f>'Bil 1 2008-2024'!V44</f>
        <v>1094628</v>
      </c>
      <c r="W44" s="11">
        <f t="shared" si="8"/>
        <v>30944917</v>
      </c>
      <c r="X44" s="11">
        <f>'Bil 1 2008-2024'!X44</f>
        <v>5037899</v>
      </c>
      <c r="Y44" s="11">
        <f t="shared" si="9"/>
        <v>35982816</v>
      </c>
      <c r="Z44" s="11">
        <f>'Bil 1 2008-2024'!Z44</f>
        <v>1016037</v>
      </c>
      <c r="AA44" s="11">
        <f t="shared" si="9"/>
        <v>36998853</v>
      </c>
      <c r="AB44" s="11">
        <f>'Bil 1 2008-2024'!AB44</f>
        <v>1337240</v>
      </c>
      <c r="AC44" s="301">
        <f t="shared" si="10"/>
        <v>38336093</v>
      </c>
      <c r="AD44" s="11">
        <f>'Bil 1 2008-2024'!AD44</f>
        <v>4521548</v>
      </c>
      <c r="AE44" s="301">
        <f t="shared" si="10"/>
        <v>42857641</v>
      </c>
      <c r="AF44" s="2"/>
      <c r="AG44" s="2"/>
      <c r="AH44" s="2"/>
    </row>
    <row r="45" spans="1:34" ht="14.25">
      <c r="A45" s="9">
        <v>483</v>
      </c>
      <c r="B45" s="10" t="s">
        <v>83</v>
      </c>
      <c r="C45" s="87">
        <v>42701374.162021935</v>
      </c>
      <c r="D45" s="87">
        <v>5392743</v>
      </c>
      <c r="E45" s="86">
        <f t="shared" si="1"/>
        <v>48094117.162021935</v>
      </c>
      <c r="F45" s="87">
        <v>2298090</v>
      </c>
      <c r="G45" s="86">
        <f t="shared" si="2"/>
        <v>50392207.162021935</v>
      </c>
      <c r="H45" s="87">
        <v>111383</v>
      </c>
      <c r="I45" s="86">
        <f t="shared" si="3"/>
        <v>50503590.162021935</v>
      </c>
      <c r="J45" s="86">
        <f>'Bil 1 2008-2024'!K45</f>
        <v>2792600</v>
      </c>
      <c r="K45" s="194">
        <f>'Bil 1 2008-2024'!L45</f>
        <v>25203</v>
      </c>
      <c r="L45" s="211">
        <v>116660</v>
      </c>
      <c r="M45" s="95">
        <f t="shared" si="4"/>
        <v>53321393.162021935</v>
      </c>
      <c r="N45" s="95">
        <f>'Bil 1 2008-2024'!N45</f>
        <v>-403299.162021935</v>
      </c>
      <c r="O45" s="86">
        <f t="shared" si="11"/>
        <v>52918094</v>
      </c>
      <c r="P45" s="11">
        <f>'Bil 1 2008-2024'!P45</f>
        <v>430721</v>
      </c>
      <c r="Q45" s="11">
        <f t="shared" si="5"/>
        <v>53348815</v>
      </c>
      <c r="R45" s="11">
        <f>'Bil 1 2008-2024'!R45</f>
        <v>1215650</v>
      </c>
      <c r="S45" s="11">
        <f t="shared" si="6"/>
        <v>54564465</v>
      </c>
      <c r="T45" s="11">
        <f>'Bil 1 2008-2024'!T45</f>
        <v>1114953</v>
      </c>
      <c r="U45" s="11">
        <f t="shared" si="7"/>
        <v>55679418</v>
      </c>
      <c r="V45" s="11">
        <f>'Bil 1 2008-2024'!V45</f>
        <v>2067446</v>
      </c>
      <c r="W45" s="11">
        <f t="shared" si="8"/>
        <v>57746864</v>
      </c>
      <c r="X45" s="11">
        <f>'Bil 1 2008-2024'!X45</f>
        <v>4536909</v>
      </c>
      <c r="Y45" s="11">
        <f t="shared" si="9"/>
        <v>62283773</v>
      </c>
      <c r="Z45" s="11">
        <f>'Bil 1 2008-2024'!Z45</f>
        <v>2045019</v>
      </c>
      <c r="AA45" s="11">
        <f t="shared" si="9"/>
        <v>64328792</v>
      </c>
      <c r="AB45" s="11">
        <f>'Bil 1 2008-2024'!AB45</f>
        <v>2110688</v>
      </c>
      <c r="AC45" s="301">
        <f t="shared" si="10"/>
        <v>66439480</v>
      </c>
      <c r="AD45" s="11">
        <f>'Bil 1 2008-2024'!AD45</f>
        <v>5404888</v>
      </c>
      <c r="AE45" s="301">
        <f t="shared" si="10"/>
        <v>71844368</v>
      </c>
      <c r="AF45" s="2"/>
      <c r="AG45" s="2"/>
      <c r="AH45" s="2"/>
    </row>
    <row r="46" spans="1:34" ht="14.25">
      <c r="A46" s="9">
        <v>484</v>
      </c>
      <c r="B46" s="10" t="s">
        <v>85</v>
      </c>
      <c r="C46" s="87">
        <v>123702179.22267734</v>
      </c>
      <c r="D46" s="87">
        <v>12516310</v>
      </c>
      <c r="E46" s="86">
        <f t="shared" si="1"/>
        <v>136218489.22267735</v>
      </c>
      <c r="F46" s="87">
        <v>4775122</v>
      </c>
      <c r="G46" s="86">
        <f t="shared" si="2"/>
        <v>140993611.22267735</v>
      </c>
      <c r="H46" s="87">
        <v>2588137</v>
      </c>
      <c r="I46" s="86">
        <f t="shared" si="3"/>
        <v>143581748.22267735</v>
      </c>
      <c r="J46" s="86">
        <f>'Bil 1 2008-2024'!K46</f>
        <v>9312038</v>
      </c>
      <c r="K46" s="194">
        <f>'Bil 1 2008-2024'!L46</f>
        <v>419358</v>
      </c>
      <c r="L46" s="211">
        <v>1073912</v>
      </c>
      <c r="M46" s="95">
        <f t="shared" si="4"/>
        <v>153313144.22267735</v>
      </c>
      <c r="N46" s="95">
        <f>'Bil 1 2008-2024'!N46</f>
        <v>-1086173.22267735</v>
      </c>
      <c r="O46" s="86">
        <f t="shared" si="11"/>
        <v>152226971</v>
      </c>
      <c r="P46" s="11">
        <f>'Bil 1 2008-2024'!P46</f>
        <v>1598945</v>
      </c>
      <c r="Q46" s="11">
        <f t="shared" si="5"/>
        <v>153825916</v>
      </c>
      <c r="R46" s="11">
        <f>'Bil 1 2008-2024'!R46</f>
        <v>3663689</v>
      </c>
      <c r="S46" s="11">
        <f t="shared" si="6"/>
        <v>157489605</v>
      </c>
      <c r="T46" s="11">
        <f>'Bil 1 2008-2024'!T46</f>
        <v>4482594</v>
      </c>
      <c r="U46" s="11">
        <f t="shared" si="7"/>
        <v>161972199</v>
      </c>
      <c r="V46" s="11">
        <f>'Bil 1 2008-2024'!V46</f>
        <v>6125613</v>
      </c>
      <c r="W46" s="11">
        <f t="shared" si="8"/>
        <v>168097812</v>
      </c>
      <c r="X46" s="11">
        <f>'Bil 1 2008-2024'!X46</f>
        <v>11404169</v>
      </c>
      <c r="Y46" s="11">
        <f t="shared" si="9"/>
        <v>179501981</v>
      </c>
      <c r="Z46" s="11">
        <f>'Bil 1 2008-2024'!Z46</f>
        <v>6184562</v>
      </c>
      <c r="AA46" s="11">
        <f t="shared" si="9"/>
        <v>185686543</v>
      </c>
      <c r="AB46" s="11">
        <f>'Bil 1 2008-2024'!AB46</f>
        <v>6136563</v>
      </c>
      <c r="AC46" s="301">
        <f t="shared" si="10"/>
        <v>191823106</v>
      </c>
      <c r="AD46" s="11">
        <f>'Bil 1 2008-2024'!AD46</f>
        <v>8620899</v>
      </c>
      <c r="AE46" s="301">
        <f t="shared" si="10"/>
        <v>200444005</v>
      </c>
      <c r="AF46" s="2"/>
      <c r="AG46" s="2"/>
      <c r="AH46" s="2"/>
    </row>
    <row r="47" spans="1:34" ht="14.25">
      <c r="A47" s="9">
        <v>486</v>
      </c>
      <c r="B47" s="10" t="s">
        <v>87</v>
      </c>
      <c r="C47" s="87">
        <v>41691571.30051416</v>
      </c>
      <c r="D47" s="87">
        <v>7411649</v>
      </c>
      <c r="E47" s="86">
        <f t="shared" si="1"/>
        <v>49103220.30051416</v>
      </c>
      <c r="F47" s="87">
        <v>1469397</v>
      </c>
      <c r="G47" s="86">
        <f t="shared" si="2"/>
        <v>50572617.30051416</v>
      </c>
      <c r="H47" s="87">
        <v>869459</v>
      </c>
      <c r="I47" s="86">
        <f t="shared" si="3"/>
        <v>51442076.30051416</v>
      </c>
      <c r="J47" s="86">
        <f>'Bil 1 2008-2024'!K47</f>
        <v>4474597</v>
      </c>
      <c r="K47" s="194">
        <f>'Bil 1 2008-2024'!L47</f>
        <v>71392</v>
      </c>
      <c r="L47" s="211">
        <v>96183</v>
      </c>
      <c r="M47" s="95">
        <f t="shared" si="4"/>
        <v>55988065.30051416</v>
      </c>
      <c r="N47" s="95">
        <f>'Bil 1 2008-2024'!N47</f>
        <v>1073647.6994858384</v>
      </c>
      <c r="O47" s="86">
        <f t="shared" si="11"/>
        <v>57061713</v>
      </c>
      <c r="P47" s="11">
        <f>'Bil 1 2008-2024'!P47</f>
        <v>990623</v>
      </c>
      <c r="Q47" s="11">
        <f t="shared" si="5"/>
        <v>58052336</v>
      </c>
      <c r="R47" s="11">
        <f>'Bil 1 2008-2024'!R47</f>
        <v>2130237</v>
      </c>
      <c r="S47" s="11">
        <f t="shared" si="6"/>
        <v>60182573</v>
      </c>
      <c r="T47" s="11">
        <f>'Bil 1 2008-2024'!T47</f>
        <v>1732605</v>
      </c>
      <c r="U47" s="11">
        <f t="shared" si="7"/>
        <v>61915178</v>
      </c>
      <c r="V47" s="11">
        <f>'Bil 1 2008-2024'!V47</f>
        <v>3214488</v>
      </c>
      <c r="W47" s="11">
        <f t="shared" si="8"/>
        <v>65129666</v>
      </c>
      <c r="X47" s="11">
        <f>'Bil 1 2008-2024'!X47</f>
        <v>5049620</v>
      </c>
      <c r="Y47" s="11">
        <f t="shared" si="9"/>
        <v>70179286</v>
      </c>
      <c r="Z47" s="11">
        <f>'Bil 1 2008-2024'!Z47</f>
        <v>2793747</v>
      </c>
      <c r="AA47" s="11">
        <f t="shared" si="9"/>
        <v>72973033</v>
      </c>
      <c r="AB47" s="11">
        <f>'Bil 1 2008-2024'!AB47</f>
        <v>3411615</v>
      </c>
      <c r="AC47" s="301">
        <f t="shared" si="10"/>
        <v>76384648</v>
      </c>
      <c r="AD47" s="11">
        <f>'Bil 1 2008-2024'!AD47</f>
        <v>5023814</v>
      </c>
      <c r="AE47" s="301">
        <f t="shared" si="10"/>
        <v>81408462</v>
      </c>
      <c r="AF47" s="2"/>
      <c r="AG47" s="2"/>
      <c r="AH47" s="2"/>
    </row>
    <row r="48" spans="1:34" ht="14.25">
      <c r="A48" s="9">
        <v>488</v>
      </c>
      <c r="B48" s="10" t="s">
        <v>89</v>
      </c>
      <c r="C48" s="87">
        <v>14634169.364008637</v>
      </c>
      <c r="D48" s="87">
        <v>2644199</v>
      </c>
      <c r="E48" s="86">
        <f t="shared" si="1"/>
        <v>17278368.364008635</v>
      </c>
      <c r="F48" s="87">
        <v>704219</v>
      </c>
      <c r="G48" s="86">
        <f t="shared" si="2"/>
        <v>17982587.364008635</v>
      </c>
      <c r="H48" s="87">
        <v>732538</v>
      </c>
      <c r="I48" s="86">
        <f t="shared" si="3"/>
        <v>18715125.364008635</v>
      </c>
      <c r="J48" s="86">
        <f>'Bil 1 2008-2024'!K48</f>
        <v>2010403</v>
      </c>
      <c r="K48" s="194">
        <f>'Bil 1 2008-2024'!L48</f>
        <v>103186</v>
      </c>
      <c r="L48" s="211">
        <v>216346</v>
      </c>
      <c r="M48" s="95">
        <f t="shared" si="4"/>
        <v>20828714.364008635</v>
      </c>
      <c r="N48" s="95">
        <f>'Bil 1 2008-2024'!N48</f>
        <v>1107555.6359913647</v>
      </c>
      <c r="O48" s="86">
        <f t="shared" si="11"/>
        <v>21936270</v>
      </c>
      <c r="P48" s="11">
        <f>'Bil 1 2008-2024'!P48</f>
        <v>634361</v>
      </c>
      <c r="Q48" s="11">
        <f t="shared" si="5"/>
        <v>22570631</v>
      </c>
      <c r="R48" s="11">
        <f>'Bil 1 2008-2024'!R48</f>
        <v>512390</v>
      </c>
      <c r="S48" s="11">
        <f t="shared" si="6"/>
        <v>23083021</v>
      </c>
      <c r="T48" s="11">
        <f>'Bil 1 2008-2024'!T48</f>
        <v>867411</v>
      </c>
      <c r="U48" s="11">
        <f t="shared" si="7"/>
        <v>23950432</v>
      </c>
      <c r="V48" s="11">
        <f>'Bil 1 2008-2024'!V48</f>
        <v>1571978</v>
      </c>
      <c r="W48" s="11">
        <f t="shared" si="8"/>
        <v>25522410</v>
      </c>
      <c r="X48" s="11">
        <f>'Bil 1 2008-2024'!X48</f>
        <v>2426802</v>
      </c>
      <c r="Y48" s="11">
        <f t="shared" si="9"/>
        <v>27949212</v>
      </c>
      <c r="Z48" s="11">
        <f>'Bil 1 2008-2024'!Z48</f>
        <v>1603887</v>
      </c>
      <c r="AA48" s="11">
        <f t="shared" si="9"/>
        <v>29553099</v>
      </c>
      <c r="AB48" s="11">
        <f>'Bil 1 2008-2024'!AB48</f>
        <v>1485294</v>
      </c>
      <c r="AC48" s="301">
        <f t="shared" si="10"/>
        <v>31038393</v>
      </c>
      <c r="AD48" s="11">
        <f>'Bil 1 2008-2024'!AD48</f>
        <v>1416493</v>
      </c>
      <c r="AE48" s="301">
        <f t="shared" si="10"/>
        <v>32454886</v>
      </c>
      <c r="AF48" s="2"/>
      <c r="AG48" s="2"/>
      <c r="AH48" s="2"/>
    </row>
    <row r="49" spans="1:34" ht="14.25">
      <c r="A49" s="9">
        <v>509</v>
      </c>
      <c r="B49" s="10" t="s">
        <v>91</v>
      </c>
      <c r="C49" s="87">
        <v>7132397.053386451</v>
      </c>
      <c r="D49" s="87">
        <v>1606129</v>
      </c>
      <c r="E49" s="86">
        <f t="shared" si="1"/>
        <v>8738526.05338645</v>
      </c>
      <c r="F49" s="87">
        <v>380938</v>
      </c>
      <c r="G49" s="86">
        <f t="shared" si="2"/>
        <v>9119464.05338645</v>
      </c>
      <c r="H49" s="87">
        <v>144739</v>
      </c>
      <c r="I49" s="86">
        <f t="shared" si="3"/>
        <v>9264203.05338645</v>
      </c>
      <c r="J49" s="86">
        <f>'Bil 1 2008-2024'!K49</f>
        <v>-131665</v>
      </c>
      <c r="K49" s="194">
        <f>'Bil 1 2008-2024'!L49</f>
        <v>40059</v>
      </c>
      <c r="L49" s="211">
        <v>139626</v>
      </c>
      <c r="M49" s="95">
        <f t="shared" si="4"/>
        <v>9172597.05338645</v>
      </c>
      <c r="N49" s="95">
        <f>'Bil 1 2008-2024'!N49</f>
        <v>-38366.053386449814</v>
      </c>
      <c r="O49" s="86">
        <f t="shared" si="11"/>
        <v>9134231</v>
      </c>
      <c r="P49" s="11">
        <f>'Bil 1 2008-2024'!P49</f>
        <v>62848</v>
      </c>
      <c r="Q49" s="11">
        <f t="shared" si="5"/>
        <v>9197079</v>
      </c>
      <c r="R49" s="11">
        <f>'Bil 1 2008-2024'!R49</f>
        <v>125239</v>
      </c>
      <c r="S49" s="11">
        <f t="shared" si="6"/>
        <v>9322318</v>
      </c>
      <c r="T49" s="11">
        <f>'Bil 1 2008-2024'!T49</f>
        <v>64008</v>
      </c>
      <c r="U49" s="11">
        <f t="shared" si="7"/>
        <v>9386326</v>
      </c>
      <c r="V49" s="11">
        <f>'Bil 1 2008-2024'!V49</f>
        <v>250256</v>
      </c>
      <c r="W49" s="11">
        <f t="shared" si="8"/>
        <v>9636582</v>
      </c>
      <c r="X49" s="11">
        <f>'Bil 1 2008-2024'!X49</f>
        <v>1893186</v>
      </c>
      <c r="Y49" s="11">
        <f t="shared" si="9"/>
        <v>11529768</v>
      </c>
      <c r="Z49" s="11">
        <f>'Bil 1 2008-2024'!Z49</f>
        <v>148150</v>
      </c>
      <c r="AA49" s="11">
        <f t="shared" si="9"/>
        <v>11677918</v>
      </c>
      <c r="AB49" s="11">
        <f>'Bil 1 2008-2024'!AB49</f>
        <v>610134</v>
      </c>
      <c r="AC49" s="301">
        <f t="shared" si="10"/>
        <v>12288052</v>
      </c>
      <c r="AD49" s="11">
        <f>'Bil 1 2008-2024'!AD49</f>
        <v>1619581</v>
      </c>
      <c r="AE49" s="301">
        <f t="shared" si="10"/>
        <v>13907633</v>
      </c>
      <c r="AF49" s="2"/>
      <c r="AG49" s="2"/>
      <c r="AH49" s="2"/>
    </row>
    <row r="50" spans="1:34" ht="14.25">
      <c r="A50" s="9">
        <v>512</v>
      </c>
      <c r="B50" s="10" t="s">
        <v>93</v>
      </c>
      <c r="C50" s="87">
        <v>5003838.916366127</v>
      </c>
      <c r="D50" s="87">
        <v>1106854</v>
      </c>
      <c r="E50" s="86">
        <f t="shared" si="1"/>
        <v>6110692.916366127</v>
      </c>
      <c r="F50" s="87">
        <v>385123</v>
      </c>
      <c r="G50" s="86">
        <f t="shared" si="2"/>
        <v>6495815.916366127</v>
      </c>
      <c r="H50" s="87">
        <v>-55528</v>
      </c>
      <c r="I50" s="86">
        <f t="shared" si="3"/>
        <v>6440287.916366127</v>
      </c>
      <c r="J50" s="86">
        <f>'Bil 1 2008-2024'!K50</f>
        <v>355552</v>
      </c>
      <c r="K50" s="194">
        <f>'Bil 1 2008-2024'!L50</f>
        <v>47752</v>
      </c>
      <c r="L50" s="211">
        <v>107385</v>
      </c>
      <c r="M50" s="95">
        <f t="shared" si="4"/>
        <v>6843591.916366127</v>
      </c>
      <c r="N50" s="95">
        <f>'Bil 1 2008-2024'!N50</f>
        <v>25282.08363387268</v>
      </c>
      <c r="O50" s="86">
        <f t="shared" si="11"/>
        <v>6868874</v>
      </c>
      <c r="P50" s="11">
        <f>'Bil 1 2008-2024'!P50</f>
        <v>237452</v>
      </c>
      <c r="Q50" s="11">
        <f t="shared" si="5"/>
        <v>7106326</v>
      </c>
      <c r="R50" s="11">
        <f>'Bil 1 2008-2024'!R50</f>
        <v>247994</v>
      </c>
      <c r="S50" s="11">
        <f t="shared" si="6"/>
        <v>7354320</v>
      </c>
      <c r="T50" s="11">
        <f>'Bil 1 2008-2024'!T50</f>
        <v>41348</v>
      </c>
      <c r="U50" s="11">
        <f t="shared" si="7"/>
        <v>7395668</v>
      </c>
      <c r="V50" s="11">
        <f>'Bil 1 2008-2024'!V50</f>
        <v>480747</v>
      </c>
      <c r="W50" s="11">
        <f t="shared" si="8"/>
        <v>7876415</v>
      </c>
      <c r="X50" s="11">
        <f>'Bil 1 2008-2024'!X50</f>
        <v>941341</v>
      </c>
      <c r="Y50" s="11">
        <f t="shared" si="9"/>
        <v>8817756</v>
      </c>
      <c r="Z50" s="11">
        <f>'Bil 1 2008-2024'!Z50</f>
        <v>145259</v>
      </c>
      <c r="AA50" s="11">
        <f t="shared" si="9"/>
        <v>8963015</v>
      </c>
      <c r="AB50" s="11">
        <f>'Bil 1 2008-2024'!AB50</f>
        <v>608027</v>
      </c>
      <c r="AC50" s="301">
        <f t="shared" si="10"/>
        <v>9571042</v>
      </c>
      <c r="AD50" s="11">
        <f>'Bil 1 2008-2024'!AD50</f>
        <v>2056640</v>
      </c>
      <c r="AE50" s="301">
        <f t="shared" si="10"/>
        <v>11627682</v>
      </c>
      <c r="AF50" s="2"/>
      <c r="AG50" s="2"/>
      <c r="AH50" s="2"/>
    </row>
    <row r="51" spans="1:34" ht="14.25">
      <c r="A51" s="9">
        <v>513</v>
      </c>
      <c r="B51" s="10" t="s">
        <v>95</v>
      </c>
      <c r="C51" s="87">
        <v>13213801.91801942</v>
      </c>
      <c r="D51" s="87">
        <v>4363768</v>
      </c>
      <c r="E51" s="86">
        <f t="shared" si="1"/>
        <v>17577569.91801942</v>
      </c>
      <c r="F51" s="87">
        <v>1105669</v>
      </c>
      <c r="G51" s="86">
        <f t="shared" si="2"/>
        <v>18683238.91801942</v>
      </c>
      <c r="H51" s="87">
        <v>1406744</v>
      </c>
      <c r="I51" s="86">
        <f t="shared" si="3"/>
        <v>20089982.91801942</v>
      </c>
      <c r="J51" s="86">
        <f>'Bil 1 2008-2024'!K51</f>
        <v>130795</v>
      </c>
      <c r="K51" s="194">
        <f>'Bil 1 2008-2024'!L51</f>
        <v>83817</v>
      </c>
      <c r="L51" s="211">
        <v>240106</v>
      </c>
      <c r="M51" s="95">
        <f t="shared" si="4"/>
        <v>20304594.91801942</v>
      </c>
      <c r="N51" s="95">
        <f>'Bil 1 2008-2024'!N51</f>
        <v>18666.0819805786</v>
      </c>
      <c r="O51" s="86">
        <f t="shared" si="11"/>
        <v>20323261</v>
      </c>
      <c r="P51" s="11">
        <f>'Bil 1 2008-2024'!P51</f>
        <v>463009</v>
      </c>
      <c r="Q51" s="11">
        <f t="shared" si="5"/>
        <v>20786270</v>
      </c>
      <c r="R51" s="11">
        <f>'Bil 1 2008-2024'!R51</f>
        <v>170041</v>
      </c>
      <c r="S51" s="11">
        <f t="shared" si="6"/>
        <v>20956311</v>
      </c>
      <c r="T51" s="11">
        <f>'Bil 1 2008-2024'!T51</f>
        <v>321023</v>
      </c>
      <c r="U51" s="11">
        <f t="shared" si="7"/>
        <v>21277334</v>
      </c>
      <c r="V51" s="11">
        <f>'Bil 1 2008-2024'!V51</f>
        <v>871282</v>
      </c>
      <c r="W51" s="11">
        <f t="shared" si="8"/>
        <v>22148616</v>
      </c>
      <c r="X51" s="11">
        <f>'Bil 1 2008-2024'!X51</f>
        <v>4042802</v>
      </c>
      <c r="Y51" s="11">
        <f t="shared" si="9"/>
        <v>26191418</v>
      </c>
      <c r="Z51" s="11">
        <f>'Bil 1 2008-2024'!Z51</f>
        <v>680848</v>
      </c>
      <c r="AA51" s="11">
        <f t="shared" si="9"/>
        <v>26872266</v>
      </c>
      <c r="AB51" s="11">
        <f>'Bil 1 2008-2024'!AB51</f>
        <v>1231624</v>
      </c>
      <c r="AC51" s="301">
        <f t="shared" si="10"/>
        <v>28103890</v>
      </c>
      <c r="AD51" s="11">
        <f>'Bil 1 2008-2024'!AD51</f>
        <v>3372609</v>
      </c>
      <c r="AE51" s="301">
        <f t="shared" si="10"/>
        <v>31476499</v>
      </c>
      <c r="AF51" s="2"/>
      <c r="AG51" s="2"/>
      <c r="AH51" s="2"/>
    </row>
    <row r="52" spans="1:34" ht="14.25">
      <c r="A52" s="9">
        <v>560</v>
      </c>
      <c r="B52" s="10" t="s">
        <v>97</v>
      </c>
      <c r="C52" s="87">
        <v>6922464.353230888</v>
      </c>
      <c r="D52" s="87">
        <v>2814142</v>
      </c>
      <c r="E52" s="86">
        <f t="shared" si="1"/>
        <v>9736606.353230888</v>
      </c>
      <c r="F52" s="87">
        <v>844963</v>
      </c>
      <c r="G52" s="86">
        <f t="shared" si="2"/>
        <v>10581569.353230888</v>
      </c>
      <c r="H52" s="87">
        <v>334601</v>
      </c>
      <c r="I52" s="86">
        <f t="shared" si="3"/>
        <v>10916170.353230888</v>
      </c>
      <c r="J52" s="86">
        <f>'Bil 1 2008-2024'!K52</f>
        <v>527841</v>
      </c>
      <c r="K52" s="194">
        <f>'Bil 1 2008-2024'!L52</f>
        <v>60942</v>
      </c>
      <c r="L52" s="211">
        <v>131289</v>
      </c>
      <c r="M52" s="95">
        <f t="shared" si="4"/>
        <v>11504953.353230888</v>
      </c>
      <c r="N52" s="95">
        <f>'Bil 1 2008-2024'!N52</f>
        <v>-37999.353230888024</v>
      </c>
      <c r="O52" s="86">
        <f t="shared" si="11"/>
        <v>11466954</v>
      </c>
      <c r="P52" s="11">
        <f>'Bil 1 2008-2024'!P52</f>
        <v>227031</v>
      </c>
      <c r="Q52" s="11">
        <f t="shared" si="5"/>
        <v>11693985</v>
      </c>
      <c r="R52" s="11">
        <f>'Bil 1 2008-2024'!R52</f>
        <v>579683</v>
      </c>
      <c r="S52" s="11">
        <f t="shared" si="6"/>
        <v>12273668</v>
      </c>
      <c r="T52" s="11">
        <f>'Bil 1 2008-2024'!T52</f>
        <v>156533</v>
      </c>
      <c r="U52" s="11">
        <f t="shared" si="7"/>
        <v>12430201</v>
      </c>
      <c r="V52" s="11">
        <f>'Bil 1 2008-2024'!V52</f>
        <v>404883</v>
      </c>
      <c r="W52" s="11">
        <f t="shared" si="8"/>
        <v>12835084</v>
      </c>
      <c r="X52" s="11">
        <f>'Bil 1 2008-2024'!X52</f>
        <v>2110135</v>
      </c>
      <c r="Y52" s="11">
        <f t="shared" si="9"/>
        <v>14945219</v>
      </c>
      <c r="Z52" s="11">
        <f>'Bil 1 2008-2024'!Z52</f>
        <v>486390</v>
      </c>
      <c r="AA52" s="11">
        <f t="shared" si="9"/>
        <v>15431609</v>
      </c>
      <c r="AB52" s="11">
        <f>'Bil 1 2008-2024'!AB52</f>
        <v>371986</v>
      </c>
      <c r="AC52" s="301">
        <f t="shared" si="10"/>
        <v>15803595</v>
      </c>
      <c r="AD52" s="11">
        <f>'Bil 1 2008-2024'!AD52</f>
        <v>2558206</v>
      </c>
      <c r="AE52" s="301">
        <f t="shared" si="10"/>
        <v>18361801</v>
      </c>
      <c r="AF52" s="2"/>
      <c r="AG52" s="2"/>
      <c r="AH52" s="2"/>
    </row>
    <row r="53" spans="1:34" ht="14.25">
      <c r="A53" s="9">
        <v>561</v>
      </c>
      <c r="B53" s="10" t="s">
        <v>99</v>
      </c>
      <c r="C53" s="87">
        <v>15483200.980460564</v>
      </c>
      <c r="D53" s="87">
        <v>2405235</v>
      </c>
      <c r="E53" s="86">
        <f t="shared" si="1"/>
        <v>17888435.98046056</v>
      </c>
      <c r="F53" s="87">
        <v>872525</v>
      </c>
      <c r="G53" s="86">
        <f t="shared" si="2"/>
        <v>18760960.98046056</v>
      </c>
      <c r="H53" s="87">
        <v>356920</v>
      </c>
      <c r="I53" s="86">
        <f t="shared" si="3"/>
        <v>19117880.98046056</v>
      </c>
      <c r="J53" s="86">
        <f>'Bil 1 2008-2024'!K53</f>
        <v>456148</v>
      </c>
      <c r="K53" s="194">
        <f>'Bil 1 2008-2024'!L53</f>
        <v>75018</v>
      </c>
      <c r="L53" s="211">
        <v>168214</v>
      </c>
      <c r="M53" s="95">
        <f t="shared" si="4"/>
        <v>19649046.98046056</v>
      </c>
      <c r="N53" s="95">
        <f>'Bil 1 2008-2024'!N53</f>
        <v>-127345.98046056181</v>
      </c>
      <c r="O53" s="86">
        <f t="shared" si="11"/>
        <v>19521701</v>
      </c>
      <c r="P53" s="11">
        <f>'Bil 1 2008-2024'!P53</f>
        <v>182238</v>
      </c>
      <c r="Q53" s="11">
        <f t="shared" si="5"/>
        <v>19703939</v>
      </c>
      <c r="R53" s="11">
        <f>'Bil 1 2008-2024'!R53</f>
        <v>98068</v>
      </c>
      <c r="S53" s="11">
        <f t="shared" si="6"/>
        <v>19802007</v>
      </c>
      <c r="T53" s="11">
        <f>'Bil 1 2008-2024'!T53</f>
        <v>330963</v>
      </c>
      <c r="U53" s="11">
        <f t="shared" si="7"/>
        <v>20132970</v>
      </c>
      <c r="V53" s="11">
        <f>'Bil 1 2008-2024'!V53</f>
        <v>565380</v>
      </c>
      <c r="W53" s="11">
        <f t="shared" si="8"/>
        <v>20698350</v>
      </c>
      <c r="X53" s="11">
        <f>'Bil 1 2008-2024'!X53</f>
        <v>4070733</v>
      </c>
      <c r="Y53" s="11">
        <f t="shared" si="9"/>
        <v>24769083</v>
      </c>
      <c r="Z53" s="11">
        <f>'Bil 1 2008-2024'!Z53</f>
        <v>623453</v>
      </c>
      <c r="AA53" s="11">
        <f t="shared" si="9"/>
        <v>25392536</v>
      </c>
      <c r="AB53" s="11">
        <f>'Bil 1 2008-2024'!AB53</f>
        <v>794464</v>
      </c>
      <c r="AC53" s="301">
        <f t="shared" si="10"/>
        <v>26187000</v>
      </c>
      <c r="AD53" s="11">
        <f>'Bil 1 2008-2024'!AD53</f>
        <v>2767423</v>
      </c>
      <c r="AE53" s="301">
        <f t="shared" si="10"/>
        <v>28954423</v>
      </c>
      <c r="AF53" s="2"/>
      <c r="AG53" s="2"/>
      <c r="AH53" s="2"/>
    </row>
    <row r="54" spans="1:34" ht="14.25">
      <c r="A54" s="9">
        <v>562</v>
      </c>
      <c r="B54" s="10" t="s">
        <v>101</v>
      </c>
      <c r="C54" s="87">
        <v>27556988.61535674</v>
      </c>
      <c r="D54" s="87">
        <v>4525605</v>
      </c>
      <c r="E54" s="86">
        <f t="shared" si="1"/>
        <v>32082593.61535674</v>
      </c>
      <c r="F54" s="87">
        <v>1824131</v>
      </c>
      <c r="G54" s="86">
        <f t="shared" si="2"/>
        <v>33906724.61535674</v>
      </c>
      <c r="H54" s="87">
        <v>566326</v>
      </c>
      <c r="I54" s="86">
        <f t="shared" si="3"/>
        <v>34473050.61535674</v>
      </c>
      <c r="J54" s="86">
        <f>'Bil 1 2008-2024'!K54</f>
        <v>2898888</v>
      </c>
      <c r="K54" s="194">
        <f>'Bil 1 2008-2024'!L54</f>
        <v>-34854</v>
      </c>
      <c r="L54" s="211">
        <v>237800</v>
      </c>
      <c r="M54" s="95">
        <f t="shared" si="4"/>
        <v>37337084.61535674</v>
      </c>
      <c r="N54" s="95">
        <f>'Bil 1 2008-2024'!N54</f>
        <v>-49686.615356743336</v>
      </c>
      <c r="O54" s="86">
        <f t="shared" si="11"/>
        <v>37287398</v>
      </c>
      <c r="P54" s="11">
        <f>'Bil 1 2008-2024'!P54</f>
        <v>-139242</v>
      </c>
      <c r="Q54" s="11">
        <f t="shared" si="5"/>
        <v>37148156</v>
      </c>
      <c r="R54" s="11">
        <f>'Bil 1 2008-2024'!R54</f>
        <v>363230</v>
      </c>
      <c r="S54" s="11">
        <f t="shared" si="6"/>
        <v>37511386</v>
      </c>
      <c r="T54" s="11">
        <f>'Bil 1 2008-2024'!T54</f>
        <v>870004</v>
      </c>
      <c r="U54" s="11">
        <f t="shared" si="7"/>
        <v>38381390</v>
      </c>
      <c r="V54" s="11">
        <f>'Bil 1 2008-2024'!V54</f>
        <v>842674</v>
      </c>
      <c r="W54" s="11">
        <f t="shared" si="8"/>
        <v>39224064</v>
      </c>
      <c r="X54" s="11">
        <f>'Bil 1 2008-2024'!X54</f>
        <v>6302245</v>
      </c>
      <c r="Y54" s="11">
        <f t="shared" si="9"/>
        <v>45526309</v>
      </c>
      <c r="Z54" s="11">
        <f>'Bil 1 2008-2024'!Z54</f>
        <v>2484997</v>
      </c>
      <c r="AA54" s="11">
        <f t="shared" si="9"/>
        <v>48011306</v>
      </c>
      <c r="AB54" s="11">
        <f>'Bil 1 2008-2024'!AB54</f>
        <v>1287231</v>
      </c>
      <c r="AC54" s="301">
        <f t="shared" si="10"/>
        <v>49298537</v>
      </c>
      <c r="AD54" s="11">
        <f>'Bil 1 2008-2024'!AD54</f>
        <v>6243044</v>
      </c>
      <c r="AE54" s="301">
        <f t="shared" si="10"/>
        <v>55541581</v>
      </c>
      <c r="AF54" s="2"/>
      <c r="AG54" s="2"/>
      <c r="AH54" s="2"/>
    </row>
    <row r="55" spans="1:34" ht="14.25">
      <c r="A55" s="9">
        <v>563</v>
      </c>
      <c r="B55" s="10" t="s">
        <v>103</v>
      </c>
      <c r="C55" s="87">
        <v>10597615.293928899</v>
      </c>
      <c r="D55" s="87">
        <v>4574341</v>
      </c>
      <c r="E55" s="86">
        <f t="shared" si="1"/>
        <v>15171956.293928899</v>
      </c>
      <c r="F55" s="87">
        <v>987800</v>
      </c>
      <c r="G55" s="86">
        <f t="shared" si="2"/>
        <v>16159756.293928899</v>
      </c>
      <c r="H55" s="87">
        <v>672047</v>
      </c>
      <c r="I55" s="86">
        <f t="shared" si="3"/>
        <v>16831803.2939289</v>
      </c>
      <c r="J55" s="86">
        <f>'Bil 1 2008-2024'!K55</f>
        <v>1908992</v>
      </c>
      <c r="K55" s="194">
        <f>'Bil 1 2008-2024'!L55</f>
        <v>106761</v>
      </c>
      <c r="L55" s="211">
        <v>304785</v>
      </c>
      <c r="M55" s="95">
        <f t="shared" si="4"/>
        <v>18847556.2939289</v>
      </c>
      <c r="N55" s="95">
        <f>'Bil 1 2008-2024'!N55</f>
        <v>348652.7060711011</v>
      </c>
      <c r="O55" s="86">
        <f t="shared" si="11"/>
        <v>19196209</v>
      </c>
      <c r="P55" s="11">
        <f>'Bil 1 2008-2024'!P55</f>
        <v>-98125</v>
      </c>
      <c r="Q55" s="11">
        <f t="shared" si="5"/>
        <v>19098084</v>
      </c>
      <c r="R55" s="11">
        <f>'Bil 1 2008-2024'!R55</f>
        <v>-1191762</v>
      </c>
      <c r="S55" s="11">
        <f t="shared" si="6"/>
        <v>17906322</v>
      </c>
      <c r="T55" s="11">
        <f>'Bil 1 2008-2024'!T55</f>
        <v>322363</v>
      </c>
      <c r="U55" s="11">
        <f t="shared" si="7"/>
        <v>18228685</v>
      </c>
      <c r="V55" s="11">
        <f>'Bil 1 2008-2024'!V55</f>
        <v>782968</v>
      </c>
      <c r="W55" s="11">
        <f t="shared" si="8"/>
        <v>19011653</v>
      </c>
      <c r="X55" s="11">
        <f>'Bil 1 2008-2024'!X55</f>
        <v>2152411</v>
      </c>
      <c r="Y55" s="11">
        <f t="shared" si="9"/>
        <v>21164064</v>
      </c>
      <c r="Z55" s="11">
        <f>'Bil 1 2008-2024'!Z55</f>
        <v>637054</v>
      </c>
      <c r="AA55" s="11">
        <f t="shared" si="9"/>
        <v>21801118</v>
      </c>
      <c r="AB55" s="11">
        <f>'Bil 1 2008-2024'!AB55</f>
        <v>890494</v>
      </c>
      <c r="AC55" s="301">
        <f t="shared" si="10"/>
        <v>22691612</v>
      </c>
      <c r="AD55" s="11">
        <f>'Bil 1 2008-2024'!AD55</f>
        <v>3183407</v>
      </c>
      <c r="AE55" s="301">
        <f t="shared" si="10"/>
        <v>25875019</v>
      </c>
      <c r="AF55" s="2"/>
      <c r="AG55" s="2"/>
      <c r="AH55" s="2"/>
    </row>
    <row r="56" spans="1:34" ht="14.25">
      <c r="A56" s="9">
        <v>580</v>
      </c>
      <c r="B56" s="10" t="s">
        <v>105</v>
      </c>
      <c r="C56" s="87">
        <v>186482686.07299584</v>
      </c>
      <c r="D56" s="87">
        <v>16098563</v>
      </c>
      <c r="E56" s="86">
        <f t="shared" si="1"/>
        <v>202581249.07299584</v>
      </c>
      <c r="F56" s="87">
        <v>2849824</v>
      </c>
      <c r="G56" s="86">
        <f t="shared" si="2"/>
        <v>205431073.07299584</v>
      </c>
      <c r="H56" s="87">
        <v>3839553</v>
      </c>
      <c r="I56" s="86">
        <f t="shared" si="3"/>
        <v>209270626.07299584</v>
      </c>
      <c r="J56" s="86">
        <f>'Bil 1 2008-2024'!K56</f>
        <v>11533959</v>
      </c>
      <c r="K56" s="194">
        <f>'Bil 1 2008-2024'!L56</f>
        <v>-4339</v>
      </c>
      <c r="L56" s="211">
        <v>119614</v>
      </c>
      <c r="M56" s="95">
        <f t="shared" si="4"/>
        <v>220800246.07299584</v>
      </c>
      <c r="N56" s="95">
        <f>'Bil 1 2008-2024'!N56</f>
        <v>-811822.0729958415</v>
      </c>
      <c r="O56" s="86">
        <f t="shared" si="11"/>
        <v>219988424</v>
      </c>
      <c r="P56" s="11">
        <f>'Bil 1 2008-2024'!P56</f>
        <v>3601690</v>
      </c>
      <c r="Q56" s="11">
        <f t="shared" si="5"/>
        <v>223590114</v>
      </c>
      <c r="R56" s="11">
        <f>'Bil 1 2008-2024'!R56</f>
        <v>6781290</v>
      </c>
      <c r="S56" s="11">
        <f t="shared" si="6"/>
        <v>230371404</v>
      </c>
      <c r="T56" s="11">
        <f>'Bil 1 2008-2024'!T56</f>
        <v>5717639</v>
      </c>
      <c r="U56" s="11">
        <f t="shared" si="7"/>
        <v>236089043</v>
      </c>
      <c r="V56" s="11">
        <f>'Bil 1 2008-2024'!V56</f>
        <v>9876064</v>
      </c>
      <c r="W56" s="11">
        <f t="shared" si="8"/>
        <v>245965107</v>
      </c>
      <c r="X56" s="11">
        <f>'Bil 1 2008-2024'!X56</f>
        <v>9495974</v>
      </c>
      <c r="Y56" s="11">
        <f t="shared" si="9"/>
        <v>255461081</v>
      </c>
      <c r="Z56" s="11">
        <f>'Bil 1 2008-2024'!Z56</f>
        <v>8648691</v>
      </c>
      <c r="AA56" s="11">
        <f t="shared" si="9"/>
        <v>264109772</v>
      </c>
      <c r="AB56" s="11">
        <f>'Bil 1 2008-2024'!AB56</f>
        <v>10597953</v>
      </c>
      <c r="AC56" s="301">
        <f t="shared" si="10"/>
        <v>274707725</v>
      </c>
      <c r="AD56" s="11">
        <f>'Bil 1 2008-2024'!AD56</f>
        <v>11443280</v>
      </c>
      <c r="AE56" s="301">
        <f t="shared" si="10"/>
        <v>286151005</v>
      </c>
      <c r="AF56" s="2"/>
      <c r="AG56" s="2"/>
      <c r="AH56" s="2"/>
    </row>
    <row r="57" spans="1:34" ht="14.25">
      <c r="A57" s="9">
        <v>581</v>
      </c>
      <c r="B57" s="10" t="s">
        <v>107</v>
      </c>
      <c r="C57" s="87">
        <v>168064413.3542844</v>
      </c>
      <c r="D57" s="87">
        <v>22285722</v>
      </c>
      <c r="E57" s="86">
        <f t="shared" si="1"/>
        <v>190350135.3542844</v>
      </c>
      <c r="F57" s="87">
        <v>4314779</v>
      </c>
      <c r="G57" s="86">
        <f t="shared" si="2"/>
        <v>194664914.3542844</v>
      </c>
      <c r="H57" s="87">
        <v>4016752</v>
      </c>
      <c r="I57" s="86">
        <f t="shared" si="3"/>
        <v>198681666.3542844</v>
      </c>
      <c r="J57" s="86">
        <f>'Bil 1 2008-2024'!K57</f>
        <v>12355146</v>
      </c>
      <c r="K57" s="194">
        <f>'Bil 1 2008-2024'!L57</f>
        <v>216081</v>
      </c>
      <c r="L57" s="211">
        <v>479445</v>
      </c>
      <c r="M57" s="95">
        <f t="shared" si="4"/>
        <v>211252893.3542844</v>
      </c>
      <c r="N57" s="95">
        <f>'Bil 1 2008-2024'!N57</f>
        <v>-1590960.3542844057</v>
      </c>
      <c r="O57" s="86">
        <f t="shared" si="11"/>
        <v>209661933</v>
      </c>
      <c r="P57" s="11">
        <f>'Bil 1 2008-2024'!P57</f>
        <v>1055480</v>
      </c>
      <c r="Q57" s="11">
        <f t="shared" si="5"/>
        <v>210717413</v>
      </c>
      <c r="R57" s="11">
        <f>'Bil 1 2008-2024'!R57</f>
        <v>4323765</v>
      </c>
      <c r="S57" s="11">
        <f t="shared" si="6"/>
        <v>215041178</v>
      </c>
      <c r="T57" s="11">
        <f>'Bil 1 2008-2024'!T57</f>
        <v>5059187</v>
      </c>
      <c r="U57" s="11">
        <f t="shared" si="7"/>
        <v>220100365</v>
      </c>
      <c r="V57" s="11">
        <f>'Bil 1 2008-2024'!V57</f>
        <v>8974080</v>
      </c>
      <c r="W57" s="11">
        <f t="shared" si="8"/>
        <v>229074445</v>
      </c>
      <c r="X57" s="11">
        <f>'Bil 1 2008-2024'!X57</f>
        <v>12659574</v>
      </c>
      <c r="Y57" s="11">
        <f t="shared" si="9"/>
        <v>241734019</v>
      </c>
      <c r="Z57" s="11">
        <f>'Bil 1 2008-2024'!Z57</f>
        <v>7257435</v>
      </c>
      <c r="AA57" s="11">
        <f t="shared" si="9"/>
        <v>248991454</v>
      </c>
      <c r="AB57" s="11">
        <f>'Bil 1 2008-2024'!AB57</f>
        <v>9438057</v>
      </c>
      <c r="AC57" s="301">
        <f t="shared" si="10"/>
        <v>258429511</v>
      </c>
      <c r="AD57" s="11">
        <f>'Bil 1 2008-2024'!AD57</f>
        <v>13116814</v>
      </c>
      <c r="AE57" s="301">
        <f t="shared" si="10"/>
        <v>271546325</v>
      </c>
      <c r="AF57" s="2"/>
      <c r="AG57" s="2"/>
      <c r="AH57" s="2"/>
    </row>
    <row r="58" spans="1:34" ht="14.25">
      <c r="A58" s="9">
        <v>582</v>
      </c>
      <c r="B58" s="10" t="s">
        <v>109</v>
      </c>
      <c r="C58" s="87">
        <v>18634848.858745337</v>
      </c>
      <c r="D58" s="87">
        <v>4563089</v>
      </c>
      <c r="E58" s="86">
        <f t="shared" si="1"/>
        <v>23197937.858745337</v>
      </c>
      <c r="F58" s="87">
        <v>1221317</v>
      </c>
      <c r="G58" s="86">
        <f t="shared" si="2"/>
        <v>24419254.858745337</v>
      </c>
      <c r="H58" s="87">
        <v>1071939</v>
      </c>
      <c r="I58" s="86">
        <f t="shared" si="3"/>
        <v>25491193.858745337</v>
      </c>
      <c r="J58" s="86">
        <f>'Bil 1 2008-2024'!K58</f>
        <v>2178366</v>
      </c>
      <c r="K58" s="194">
        <f>'Bil 1 2008-2024'!L58</f>
        <v>14006</v>
      </c>
      <c r="L58" s="211">
        <v>504</v>
      </c>
      <c r="M58" s="95">
        <f t="shared" si="4"/>
        <v>27683565.858745337</v>
      </c>
      <c r="N58" s="95">
        <f>'Bil 1 2008-2024'!N58</f>
        <v>881418.1412546635</v>
      </c>
      <c r="O58" s="86">
        <f t="shared" si="11"/>
        <v>28564984</v>
      </c>
      <c r="P58" s="11">
        <f>'Bil 1 2008-2024'!P58</f>
        <v>432852</v>
      </c>
      <c r="Q58" s="11">
        <f t="shared" si="5"/>
        <v>28997836</v>
      </c>
      <c r="R58" s="11">
        <f>'Bil 1 2008-2024'!R58</f>
        <v>1279408</v>
      </c>
      <c r="S58" s="11">
        <f t="shared" si="6"/>
        <v>30277244</v>
      </c>
      <c r="T58" s="11">
        <f>'Bil 1 2008-2024'!T58</f>
        <v>822885</v>
      </c>
      <c r="U58" s="11">
        <f t="shared" si="7"/>
        <v>31100129</v>
      </c>
      <c r="V58" s="11">
        <f>'Bil 1 2008-2024'!V58</f>
        <v>1725634</v>
      </c>
      <c r="W58" s="11">
        <f t="shared" si="8"/>
        <v>32825763</v>
      </c>
      <c r="X58" s="11">
        <f>'Bil 1 2008-2024'!X58</f>
        <v>3130710</v>
      </c>
      <c r="Y58" s="11">
        <f t="shared" si="9"/>
        <v>35956473</v>
      </c>
      <c r="Z58" s="11">
        <f>'Bil 1 2008-2024'!Z58</f>
        <v>1121473</v>
      </c>
      <c r="AA58" s="11">
        <f t="shared" si="9"/>
        <v>37077946</v>
      </c>
      <c r="AB58" s="11">
        <f>'Bil 1 2008-2024'!AB58</f>
        <v>1777643</v>
      </c>
      <c r="AC58" s="301">
        <f t="shared" si="10"/>
        <v>38855589</v>
      </c>
      <c r="AD58" s="11">
        <f>'Bil 1 2008-2024'!AD58</f>
        <v>2720252</v>
      </c>
      <c r="AE58" s="301">
        <f t="shared" si="10"/>
        <v>41575841</v>
      </c>
      <c r="AF58" s="2"/>
      <c r="AG58" s="2"/>
      <c r="AH58" s="2"/>
    </row>
    <row r="59" spans="1:34" ht="14.25">
      <c r="A59" s="9">
        <v>583</v>
      </c>
      <c r="B59" s="10" t="s">
        <v>111</v>
      </c>
      <c r="C59" s="87">
        <v>55814195.79389058</v>
      </c>
      <c r="D59" s="87">
        <v>8289110</v>
      </c>
      <c r="E59" s="86">
        <f t="shared" si="1"/>
        <v>64103305.79389058</v>
      </c>
      <c r="F59" s="87">
        <v>2040525</v>
      </c>
      <c r="G59" s="86">
        <f t="shared" si="2"/>
        <v>66143830.79389058</v>
      </c>
      <c r="H59" s="87">
        <v>829074</v>
      </c>
      <c r="I59" s="86">
        <f t="shared" si="3"/>
        <v>66972904.79389058</v>
      </c>
      <c r="J59" s="86">
        <f>'Bil 1 2008-2024'!K59</f>
        <v>4070361</v>
      </c>
      <c r="K59" s="194">
        <f>'Bil 1 2008-2024'!L59</f>
        <v>143944</v>
      </c>
      <c r="L59" s="211">
        <v>395936</v>
      </c>
      <c r="M59" s="95">
        <f t="shared" si="4"/>
        <v>71187209.79389058</v>
      </c>
      <c r="N59" s="95">
        <f>'Bil 1 2008-2024'!N59</f>
        <v>377006.20610941947</v>
      </c>
      <c r="O59" s="86">
        <f t="shared" si="11"/>
        <v>71564216</v>
      </c>
      <c r="P59" s="11">
        <f>'Bil 1 2008-2024'!P59</f>
        <v>877485</v>
      </c>
      <c r="Q59" s="11">
        <f t="shared" si="5"/>
        <v>72441701</v>
      </c>
      <c r="R59" s="11">
        <f>'Bil 1 2008-2024'!R59</f>
        <v>995299</v>
      </c>
      <c r="S59" s="11">
        <f t="shared" si="6"/>
        <v>73437000</v>
      </c>
      <c r="T59" s="11">
        <f>'Bil 1 2008-2024'!T59</f>
        <v>1029268</v>
      </c>
      <c r="U59" s="11">
        <f t="shared" si="7"/>
        <v>74466268</v>
      </c>
      <c r="V59" s="11">
        <f>'Bil 1 2008-2024'!V59</f>
        <v>2193898</v>
      </c>
      <c r="W59" s="11">
        <f t="shared" si="8"/>
        <v>76660166</v>
      </c>
      <c r="X59" s="11">
        <f>'Bil 1 2008-2024'!X59</f>
        <v>9919144</v>
      </c>
      <c r="Y59" s="11">
        <f t="shared" si="9"/>
        <v>86579310</v>
      </c>
      <c r="Z59" s="11">
        <f>'Bil 1 2008-2024'!Z59</f>
        <v>2843338</v>
      </c>
      <c r="AA59" s="11">
        <f t="shared" si="9"/>
        <v>89422648</v>
      </c>
      <c r="AB59" s="11">
        <f>'Bil 1 2008-2024'!AB59</f>
        <v>2963126</v>
      </c>
      <c r="AC59" s="301">
        <f t="shared" si="10"/>
        <v>92385774</v>
      </c>
      <c r="AD59" s="11">
        <f>'Bil 1 2008-2024'!AD59</f>
        <v>6752471</v>
      </c>
      <c r="AE59" s="301">
        <f t="shared" si="10"/>
        <v>99138245</v>
      </c>
      <c r="AF59" s="2"/>
      <c r="AG59" s="2"/>
      <c r="AH59" s="2"/>
    </row>
    <row r="60" spans="1:34" ht="14.25">
      <c r="A60" s="9">
        <v>584</v>
      </c>
      <c r="B60" s="10" t="s">
        <v>113</v>
      </c>
      <c r="C60" s="87">
        <v>10040895.032123957</v>
      </c>
      <c r="D60" s="87">
        <v>1621801</v>
      </c>
      <c r="E60" s="86">
        <f t="shared" si="1"/>
        <v>11662696.032123957</v>
      </c>
      <c r="F60" s="87">
        <v>253259</v>
      </c>
      <c r="G60" s="86">
        <f t="shared" si="2"/>
        <v>11915955.032123957</v>
      </c>
      <c r="H60" s="87">
        <v>270503</v>
      </c>
      <c r="I60" s="86">
        <f t="shared" si="3"/>
        <v>12186458.032123957</v>
      </c>
      <c r="J60" s="86">
        <f>'Bil 1 2008-2024'!K60</f>
        <v>844958</v>
      </c>
      <c r="K60" s="194">
        <f>'Bil 1 2008-2024'!L60</f>
        <v>32655</v>
      </c>
      <c r="L60" s="211">
        <v>103553</v>
      </c>
      <c r="M60" s="95">
        <f t="shared" si="4"/>
        <v>13064071.032123957</v>
      </c>
      <c r="N60" s="95">
        <f>'Bil 1 2008-2024'!N60</f>
        <v>92599.96787604317</v>
      </c>
      <c r="O60" s="86">
        <f t="shared" si="11"/>
        <v>13156671</v>
      </c>
      <c r="P60" s="11">
        <f>'Bil 1 2008-2024'!P60</f>
        <v>94208</v>
      </c>
      <c r="Q60" s="11">
        <f t="shared" si="5"/>
        <v>13250879</v>
      </c>
      <c r="R60" s="11">
        <f>'Bil 1 2008-2024'!R60</f>
        <v>141874</v>
      </c>
      <c r="S60" s="11">
        <f t="shared" si="6"/>
        <v>13392753</v>
      </c>
      <c r="T60" s="11">
        <f>'Bil 1 2008-2024'!T60</f>
        <v>351387</v>
      </c>
      <c r="U60" s="11">
        <f t="shared" si="7"/>
        <v>13744140</v>
      </c>
      <c r="V60" s="11">
        <f>'Bil 1 2008-2024'!V60</f>
        <v>687879</v>
      </c>
      <c r="W60" s="11">
        <f t="shared" si="8"/>
        <v>14432019</v>
      </c>
      <c r="X60" s="11">
        <f>'Bil 1 2008-2024'!X60</f>
        <v>1356796</v>
      </c>
      <c r="Y60" s="11">
        <f t="shared" si="9"/>
        <v>15788815</v>
      </c>
      <c r="Z60" s="11">
        <f>'Bil 1 2008-2024'!Z60</f>
        <v>410203</v>
      </c>
      <c r="AA60" s="11">
        <f t="shared" si="9"/>
        <v>16199018</v>
      </c>
      <c r="AB60" s="11">
        <f>'Bil 1 2008-2024'!AB60</f>
        <v>734156</v>
      </c>
      <c r="AC60" s="301">
        <f t="shared" si="10"/>
        <v>16933174</v>
      </c>
      <c r="AD60" s="11">
        <f>'Bil 1 2008-2024'!AD60</f>
        <v>1294594</v>
      </c>
      <c r="AE60" s="301">
        <f t="shared" si="10"/>
        <v>18227768</v>
      </c>
      <c r="AF60" s="2"/>
      <c r="AG60" s="2"/>
      <c r="AH60" s="2"/>
    </row>
    <row r="61" spans="1:34" ht="14.25">
      <c r="A61" s="9">
        <v>586</v>
      </c>
      <c r="B61" s="10" t="s">
        <v>115</v>
      </c>
      <c r="C61" s="87">
        <v>33885529.44346398</v>
      </c>
      <c r="D61" s="87">
        <v>5947182</v>
      </c>
      <c r="E61" s="86">
        <f t="shared" si="1"/>
        <v>39832711.44346398</v>
      </c>
      <c r="F61" s="87">
        <v>2118771</v>
      </c>
      <c r="G61" s="86">
        <f t="shared" si="2"/>
        <v>41951482.44346398</v>
      </c>
      <c r="H61" s="87">
        <v>1394113</v>
      </c>
      <c r="I61" s="86">
        <f t="shared" si="3"/>
        <v>43345595.44346398</v>
      </c>
      <c r="J61" s="86">
        <f>'Bil 1 2008-2024'!K61</f>
        <v>1665019</v>
      </c>
      <c r="K61" s="194">
        <f>'Bil 1 2008-2024'!L61</f>
        <v>34230</v>
      </c>
      <c r="L61" s="211">
        <v>151039</v>
      </c>
      <c r="M61" s="95">
        <f t="shared" si="4"/>
        <v>45044844.44346398</v>
      </c>
      <c r="N61" s="95">
        <f>'Bil 1 2008-2024'!N61</f>
        <v>-586736.4434639812</v>
      </c>
      <c r="O61" s="86">
        <f t="shared" si="11"/>
        <v>44458108</v>
      </c>
      <c r="P61" s="11">
        <f>'Bil 1 2008-2024'!P61</f>
        <v>336708</v>
      </c>
      <c r="Q61" s="11">
        <f t="shared" si="5"/>
        <v>44794816</v>
      </c>
      <c r="R61" s="11">
        <f>'Bil 1 2008-2024'!R61</f>
        <v>543905</v>
      </c>
      <c r="S61" s="11">
        <f t="shared" si="6"/>
        <v>45338721</v>
      </c>
      <c r="T61" s="11">
        <f>'Bil 1 2008-2024'!T61</f>
        <v>1338526</v>
      </c>
      <c r="U61" s="11">
        <f t="shared" si="7"/>
        <v>46677247</v>
      </c>
      <c r="V61" s="11">
        <f>'Bil 1 2008-2024'!V61</f>
        <v>1581158</v>
      </c>
      <c r="W61" s="11">
        <f t="shared" si="8"/>
        <v>48258405</v>
      </c>
      <c r="X61" s="11">
        <f>'Bil 1 2008-2024'!X61</f>
        <v>4695190</v>
      </c>
      <c r="Y61" s="11">
        <f t="shared" si="9"/>
        <v>52953595</v>
      </c>
      <c r="Z61" s="11">
        <f>'Bil 1 2008-2024'!Z61</f>
        <v>2580305</v>
      </c>
      <c r="AA61" s="11">
        <f t="shared" si="9"/>
        <v>55533900</v>
      </c>
      <c r="AB61" s="11">
        <f>'Bil 1 2008-2024'!AB61</f>
        <v>2190943</v>
      </c>
      <c r="AC61" s="301">
        <f t="shared" si="10"/>
        <v>57724843</v>
      </c>
      <c r="AD61" s="11">
        <f>'Bil 1 2008-2024'!AD61</f>
        <v>3907271</v>
      </c>
      <c r="AE61" s="301">
        <f t="shared" si="10"/>
        <v>61632114</v>
      </c>
      <c r="AF61" s="2"/>
      <c r="AG61" s="2"/>
      <c r="AH61" s="2"/>
    </row>
    <row r="62" spans="1:34" ht="14.25">
      <c r="A62" s="9">
        <v>604</v>
      </c>
      <c r="B62" s="10" t="s">
        <v>117</v>
      </c>
      <c r="C62" s="87">
        <v>8627171.026013082</v>
      </c>
      <c r="D62" s="87">
        <v>1522441</v>
      </c>
      <c r="E62" s="86">
        <f t="shared" si="1"/>
        <v>10149612.026013082</v>
      </c>
      <c r="F62" s="87">
        <v>400156</v>
      </c>
      <c r="G62" s="86">
        <f t="shared" si="2"/>
        <v>10549768.026013082</v>
      </c>
      <c r="H62" s="87">
        <v>142292</v>
      </c>
      <c r="I62" s="86">
        <f t="shared" si="3"/>
        <v>10692060.026013082</v>
      </c>
      <c r="J62" s="86">
        <f>'Bil 1 2008-2024'!K62</f>
        <v>1064163</v>
      </c>
      <c r="K62" s="194">
        <f>'Bil 1 2008-2024'!L62</f>
        <v>-7076</v>
      </c>
      <c r="L62" s="211">
        <v>194</v>
      </c>
      <c r="M62" s="95">
        <f t="shared" si="4"/>
        <v>11749147.026013082</v>
      </c>
      <c r="N62" s="95">
        <f>'Bil 1 2008-2024'!N62</f>
        <v>-13949.026013081893</v>
      </c>
      <c r="O62" s="86">
        <f t="shared" si="11"/>
        <v>11735198</v>
      </c>
      <c r="P62" s="11">
        <f>'Bil 1 2008-2024'!P62</f>
        <v>374424</v>
      </c>
      <c r="Q62" s="11">
        <f t="shared" si="5"/>
        <v>12109622</v>
      </c>
      <c r="R62" s="11">
        <f>'Bil 1 2008-2024'!R62</f>
        <v>-68402</v>
      </c>
      <c r="S62" s="11">
        <f t="shared" si="6"/>
        <v>12041220</v>
      </c>
      <c r="T62" s="11">
        <f>'Bil 1 2008-2024'!T62</f>
        <v>166059</v>
      </c>
      <c r="U62" s="11">
        <f t="shared" si="7"/>
        <v>12207279</v>
      </c>
      <c r="V62" s="11">
        <f>'Bil 1 2008-2024'!V62</f>
        <v>362532</v>
      </c>
      <c r="W62" s="11">
        <f t="shared" si="8"/>
        <v>12569811</v>
      </c>
      <c r="X62" s="11">
        <f>'Bil 1 2008-2024'!X62</f>
        <v>1555759</v>
      </c>
      <c r="Y62" s="11">
        <f t="shared" si="9"/>
        <v>14125570</v>
      </c>
      <c r="Z62" s="11">
        <f>'Bil 1 2008-2024'!Z62</f>
        <v>237990</v>
      </c>
      <c r="AA62" s="11">
        <f t="shared" si="9"/>
        <v>14363560</v>
      </c>
      <c r="AB62" s="11">
        <f>'Bil 1 2008-2024'!AB62</f>
        <v>676638</v>
      </c>
      <c r="AC62" s="301">
        <f t="shared" si="10"/>
        <v>15040198</v>
      </c>
      <c r="AD62" s="11">
        <f>'Bil 1 2008-2024'!AD62</f>
        <v>2977354</v>
      </c>
      <c r="AE62" s="301">
        <f t="shared" si="10"/>
        <v>18017552</v>
      </c>
      <c r="AF62" s="2"/>
      <c r="AG62" s="2"/>
      <c r="AH62" s="2"/>
    </row>
    <row r="63" spans="1:34" ht="14.25">
      <c r="A63" s="9">
        <v>617</v>
      </c>
      <c r="B63" s="10" t="s">
        <v>119</v>
      </c>
      <c r="C63" s="87">
        <v>12864356.980418706</v>
      </c>
      <c r="D63" s="87">
        <v>1780100</v>
      </c>
      <c r="E63" s="86">
        <f t="shared" si="1"/>
        <v>14644456.980418706</v>
      </c>
      <c r="F63" s="87">
        <v>222620</v>
      </c>
      <c r="G63" s="86">
        <f t="shared" si="2"/>
        <v>14867076.980418706</v>
      </c>
      <c r="H63" s="87">
        <v>41919</v>
      </c>
      <c r="I63" s="86">
        <f t="shared" si="3"/>
        <v>14908995.980418706</v>
      </c>
      <c r="J63" s="86">
        <f>'Bil 1 2008-2024'!K63</f>
        <v>572027</v>
      </c>
      <c r="K63" s="194">
        <f>'Bil 1 2008-2024'!L63</f>
        <v>17349</v>
      </c>
      <c r="L63" s="211">
        <v>6988</v>
      </c>
      <c r="M63" s="95">
        <f t="shared" si="4"/>
        <v>15498371.980418706</v>
      </c>
      <c r="N63" s="95">
        <f>'Bil 1 2008-2024'!N63</f>
        <v>13799.019581293687</v>
      </c>
      <c r="O63" s="86">
        <f t="shared" si="11"/>
        <v>15512171</v>
      </c>
      <c r="P63" s="11">
        <f>'Bil 1 2008-2024'!P63</f>
        <v>-202900</v>
      </c>
      <c r="Q63" s="11">
        <f t="shared" si="5"/>
        <v>15309271</v>
      </c>
      <c r="R63" s="11">
        <f>'Bil 1 2008-2024'!R63</f>
        <v>31282</v>
      </c>
      <c r="S63" s="11">
        <f t="shared" si="6"/>
        <v>15340553</v>
      </c>
      <c r="T63" s="11">
        <f>'Bil 1 2008-2024'!T63</f>
        <v>161787</v>
      </c>
      <c r="U63" s="11">
        <f t="shared" si="7"/>
        <v>15502340</v>
      </c>
      <c r="V63" s="11">
        <f>'Bil 1 2008-2024'!V63</f>
        <v>476841</v>
      </c>
      <c r="W63" s="11">
        <f t="shared" si="8"/>
        <v>15979181</v>
      </c>
      <c r="X63" s="11">
        <f>'Bil 1 2008-2024'!X63</f>
        <v>1415484</v>
      </c>
      <c r="Y63" s="11">
        <f t="shared" si="9"/>
        <v>17394665</v>
      </c>
      <c r="Z63" s="11">
        <f>'Bil 1 2008-2024'!Z63</f>
        <v>331727</v>
      </c>
      <c r="AA63" s="11">
        <f t="shared" si="9"/>
        <v>17726392</v>
      </c>
      <c r="AB63" s="11">
        <f>'Bil 1 2008-2024'!AB63</f>
        <v>408234</v>
      </c>
      <c r="AC63" s="301">
        <f t="shared" si="10"/>
        <v>18134626</v>
      </c>
      <c r="AD63" s="11">
        <f>'Bil 1 2008-2024'!AD63</f>
        <v>2528137</v>
      </c>
      <c r="AE63" s="301">
        <f t="shared" si="10"/>
        <v>20662763</v>
      </c>
      <c r="AF63" s="2"/>
      <c r="AG63" s="2"/>
      <c r="AH63" s="2"/>
    </row>
    <row r="64" spans="1:34" ht="14.25">
      <c r="A64" s="9">
        <v>642</v>
      </c>
      <c r="B64" s="10" t="s">
        <v>121</v>
      </c>
      <c r="C64" s="87">
        <v>9361935.476557551</v>
      </c>
      <c r="D64" s="87">
        <v>2217886</v>
      </c>
      <c r="E64" s="86">
        <f t="shared" si="1"/>
        <v>11579821.476557551</v>
      </c>
      <c r="F64" s="87">
        <v>310886</v>
      </c>
      <c r="G64" s="86">
        <f t="shared" si="2"/>
        <v>11890707.476557551</v>
      </c>
      <c r="H64" s="87">
        <v>168416</v>
      </c>
      <c r="I64" s="86">
        <f t="shared" si="3"/>
        <v>12059123.476557551</v>
      </c>
      <c r="J64" s="86">
        <f>'Bil 1 2008-2024'!K64</f>
        <v>1808457</v>
      </c>
      <c r="K64" s="194">
        <f>'Bil 1 2008-2024'!L64</f>
        <v>48171</v>
      </c>
      <c r="L64" s="211">
        <v>91533</v>
      </c>
      <c r="M64" s="95">
        <f t="shared" si="4"/>
        <v>13915751.476557551</v>
      </c>
      <c r="N64" s="95">
        <f>'Bil 1 2008-2024'!N64</f>
        <v>14454.523442449048</v>
      </c>
      <c r="O64" s="86">
        <f t="shared" si="11"/>
        <v>13930206</v>
      </c>
      <c r="P64" s="11">
        <f>'Bil 1 2008-2024'!P64</f>
        <v>43242</v>
      </c>
      <c r="Q64" s="11">
        <f t="shared" si="5"/>
        <v>13973448</v>
      </c>
      <c r="R64" s="11">
        <f>'Bil 1 2008-2024'!R64</f>
        <v>-1564</v>
      </c>
      <c r="S64" s="11">
        <f t="shared" si="6"/>
        <v>13971884</v>
      </c>
      <c r="T64" s="11">
        <f>'Bil 1 2008-2024'!T64</f>
        <v>221321</v>
      </c>
      <c r="U64" s="11">
        <f t="shared" si="7"/>
        <v>14193205</v>
      </c>
      <c r="V64" s="11">
        <f>'Bil 1 2008-2024'!V64</f>
        <v>198947</v>
      </c>
      <c r="W64" s="11">
        <f t="shared" si="8"/>
        <v>14392152</v>
      </c>
      <c r="X64" s="11">
        <f>'Bil 1 2008-2024'!X64</f>
        <v>2659639</v>
      </c>
      <c r="Y64" s="11">
        <f t="shared" si="9"/>
        <v>17051791</v>
      </c>
      <c r="Z64" s="11">
        <f>'Bil 1 2008-2024'!Z64</f>
        <v>444741</v>
      </c>
      <c r="AA64" s="11">
        <f t="shared" si="9"/>
        <v>17496532</v>
      </c>
      <c r="AB64" s="11">
        <f>'Bil 1 2008-2024'!AB64</f>
        <v>441416</v>
      </c>
      <c r="AC64" s="301">
        <f t="shared" si="10"/>
        <v>17937948</v>
      </c>
      <c r="AD64" s="11">
        <f>'Bil 1 2008-2024'!AD64</f>
        <v>2417947</v>
      </c>
      <c r="AE64" s="301">
        <f t="shared" si="10"/>
        <v>20355895</v>
      </c>
      <c r="AF64" s="2"/>
      <c r="AG64" s="2"/>
      <c r="AH64" s="2"/>
    </row>
    <row r="65" spans="1:34" ht="14.25">
      <c r="A65" s="9">
        <v>643</v>
      </c>
      <c r="B65" s="10" t="s">
        <v>123</v>
      </c>
      <c r="C65" s="87">
        <v>13771850.867800029</v>
      </c>
      <c r="D65" s="87">
        <v>2686973</v>
      </c>
      <c r="E65" s="86">
        <f t="shared" si="1"/>
        <v>16458823.867800029</v>
      </c>
      <c r="F65" s="87">
        <v>427278</v>
      </c>
      <c r="G65" s="86">
        <f t="shared" si="2"/>
        <v>16886101.867800027</v>
      </c>
      <c r="H65" s="87">
        <v>524011</v>
      </c>
      <c r="I65" s="86">
        <f t="shared" si="3"/>
        <v>17410112.867800027</v>
      </c>
      <c r="J65" s="86">
        <f>'Bil 1 2008-2024'!K65</f>
        <v>2243409</v>
      </c>
      <c r="K65" s="194">
        <f>'Bil 1 2008-2024'!L65</f>
        <v>73332</v>
      </c>
      <c r="L65" s="211">
        <v>142750</v>
      </c>
      <c r="M65" s="95">
        <f t="shared" si="4"/>
        <v>19726853.867800027</v>
      </c>
      <c r="N65" s="95">
        <f>'Bil 1 2008-2024'!N65</f>
        <v>738682.1321999729</v>
      </c>
      <c r="O65" s="86">
        <f t="shared" si="11"/>
        <v>20465536</v>
      </c>
      <c r="P65" s="11">
        <f>'Bil 1 2008-2024'!P65</f>
        <v>657589</v>
      </c>
      <c r="Q65" s="11">
        <f t="shared" si="5"/>
        <v>21123125</v>
      </c>
      <c r="R65" s="11">
        <f>'Bil 1 2008-2024'!R65</f>
        <v>335149</v>
      </c>
      <c r="S65" s="11">
        <f t="shared" si="6"/>
        <v>21458274</v>
      </c>
      <c r="T65" s="11">
        <f>'Bil 1 2008-2024'!T65</f>
        <v>653766</v>
      </c>
      <c r="U65" s="11">
        <f t="shared" si="7"/>
        <v>22112040</v>
      </c>
      <c r="V65" s="11">
        <f>'Bil 1 2008-2024'!V65</f>
        <v>1213432</v>
      </c>
      <c r="W65" s="11">
        <f t="shared" si="8"/>
        <v>23325472</v>
      </c>
      <c r="X65" s="11">
        <f>'Bil 1 2008-2024'!X65</f>
        <v>1665749</v>
      </c>
      <c r="Y65" s="11">
        <f t="shared" si="9"/>
        <v>24991221</v>
      </c>
      <c r="Z65" s="11">
        <f>'Bil 1 2008-2024'!Z65</f>
        <v>968878</v>
      </c>
      <c r="AA65" s="11">
        <f t="shared" si="9"/>
        <v>25960099</v>
      </c>
      <c r="AB65" s="11">
        <f>'Bil 1 2008-2024'!AB65</f>
        <v>1034555</v>
      </c>
      <c r="AC65" s="301">
        <f t="shared" si="10"/>
        <v>26994654</v>
      </c>
      <c r="AD65" s="11">
        <f>'Bil 1 2008-2024'!AD65</f>
        <v>1588981</v>
      </c>
      <c r="AE65" s="301">
        <f t="shared" si="10"/>
        <v>28583635</v>
      </c>
      <c r="AF65" s="2"/>
      <c r="AG65" s="2"/>
      <c r="AH65" s="2"/>
    </row>
    <row r="66" spans="1:34" ht="14.25">
      <c r="A66" s="9">
        <v>662</v>
      </c>
      <c r="B66" s="10" t="s">
        <v>125</v>
      </c>
      <c r="C66" s="87">
        <v>38974404.39027286</v>
      </c>
      <c r="D66" s="87">
        <v>4161359</v>
      </c>
      <c r="E66" s="86">
        <f t="shared" si="1"/>
        <v>43135763.39027286</v>
      </c>
      <c r="F66" s="87">
        <v>681848</v>
      </c>
      <c r="G66" s="86">
        <f t="shared" si="2"/>
        <v>43817611.39027286</v>
      </c>
      <c r="H66" s="87">
        <v>700092</v>
      </c>
      <c r="I66" s="86">
        <f t="shared" si="3"/>
        <v>44517703.39027286</v>
      </c>
      <c r="J66" s="86">
        <f>'Bil 1 2008-2024'!K66</f>
        <v>1863176</v>
      </c>
      <c r="K66" s="194">
        <f>'Bil 1 2008-2024'!L66</f>
        <v>37367</v>
      </c>
      <c r="L66" s="211">
        <v>134239</v>
      </c>
      <c r="M66" s="95">
        <f t="shared" si="4"/>
        <v>46418246.39027286</v>
      </c>
      <c r="N66" s="95">
        <f>'Bil 1 2008-2024'!N66</f>
        <v>-398886.3902728632</v>
      </c>
      <c r="O66" s="86">
        <f t="shared" si="11"/>
        <v>46019360</v>
      </c>
      <c r="P66" s="11">
        <f>'Bil 1 2008-2024'!P66</f>
        <v>-14782</v>
      </c>
      <c r="Q66" s="11">
        <f t="shared" si="5"/>
        <v>46004578</v>
      </c>
      <c r="R66" s="11">
        <f>'Bil 1 2008-2024'!R66</f>
        <v>-752242</v>
      </c>
      <c r="S66" s="11">
        <f t="shared" si="6"/>
        <v>45252336</v>
      </c>
      <c r="T66" s="11">
        <f>'Bil 1 2008-2024'!T66</f>
        <v>747925</v>
      </c>
      <c r="U66" s="11">
        <f t="shared" si="7"/>
        <v>46000261</v>
      </c>
      <c r="V66" s="11">
        <f>'Bil 1 2008-2024'!V66</f>
        <v>906933</v>
      </c>
      <c r="W66" s="11">
        <f t="shared" si="8"/>
        <v>46907194</v>
      </c>
      <c r="X66" s="11">
        <f>'Bil 1 2008-2024'!X66</f>
        <v>3312034</v>
      </c>
      <c r="Y66" s="11">
        <f t="shared" si="9"/>
        <v>50219228</v>
      </c>
      <c r="Z66" s="11">
        <f>'Bil 1 2008-2024'!Z66</f>
        <v>965986</v>
      </c>
      <c r="AA66" s="11">
        <f t="shared" si="9"/>
        <v>51185214</v>
      </c>
      <c r="AB66" s="11">
        <f>'Bil 1 2008-2024'!AB66</f>
        <v>1736749</v>
      </c>
      <c r="AC66" s="301">
        <f t="shared" si="10"/>
        <v>52921963</v>
      </c>
      <c r="AD66" s="11">
        <f>'Bil 1 2008-2024'!AD66</f>
        <v>7719001</v>
      </c>
      <c r="AE66" s="301">
        <f t="shared" si="10"/>
        <v>60640964</v>
      </c>
      <c r="AF66" s="2"/>
      <c r="AG66" s="2"/>
      <c r="AH66" s="2"/>
    </row>
    <row r="67" spans="1:34" ht="14.25">
      <c r="A67" s="9">
        <v>665</v>
      </c>
      <c r="B67" s="10" t="s">
        <v>127</v>
      </c>
      <c r="C67" s="87">
        <v>17179935.525388747</v>
      </c>
      <c r="D67" s="87">
        <v>3257631</v>
      </c>
      <c r="E67" s="86">
        <f t="shared" si="1"/>
        <v>20437566.525388747</v>
      </c>
      <c r="F67" s="87">
        <v>604464</v>
      </c>
      <c r="G67" s="86">
        <f t="shared" si="2"/>
        <v>21042030.525388747</v>
      </c>
      <c r="H67" s="87">
        <v>307822</v>
      </c>
      <c r="I67" s="86">
        <f t="shared" si="3"/>
        <v>21349852.525388747</v>
      </c>
      <c r="J67" s="86">
        <f>'Bil 1 2008-2024'!K67</f>
        <v>2093113</v>
      </c>
      <c r="K67" s="194">
        <f>'Bil 1 2008-2024'!L67</f>
        <v>13443</v>
      </c>
      <c r="L67" s="211">
        <v>70832</v>
      </c>
      <c r="M67" s="95">
        <f t="shared" si="4"/>
        <v>23456408.525388747</v>
      </c>
      <c r="N67" s="95">
        <f>'Bil 1 2008-2024'!N67</f>
        <v>4209.474611252546</v>
      </c>
      <c r="O67" s="86">
        <f t="shared" si="11"/>
        <v>23460618</v>
      </c>
      <c r="P67" s="11">
        <f>'Bil 1 2008-2024'!P67</f>
        <v>494567</v>
      </c>
      <c r="Q67" s="11">
        <f t="shared" si="5"/>
        <v>23955185</v>
      </c>
      <c r="R67" s="11">
        <f>'Bil 1 2008-2024'!R67</f>
        <v>1375734</v>
      </c>
      <c r="S67" s="11">
        <f t="shared" si="6"/>
        <v>25330919</v>
      </c>
      <c r="T67" s="11">
        <f>'Bil 1 2008-2024'!T67</f>
        <v>392710</v>
      </c>
      <c r="U67" s="11">
        <f t="shared" si="7"/>
        <v>25723629</v>
      </c>
      <c r="V67" s="11">
        <f>'Bil 1 2008-2024'!V67</f>
        <v>988860</v>
      </c>
      <c r="W67" s="11">
        <f t="shared" si="8"/>
        <v>26712489</v>
      </c>
      <c r="X67" s="11">
        <f>'Bil 1 2008-2024'!X67</f>
        <v>2874254</v>
      </c>
      <c r="Y67" s="11">
        <f t="shared" si="9"/>
        <v>29586743</v>
      </c>
      <c r="Z67" s="11">
        <f>'Bil 1 2008-2024'!Z67</f>
        <v>1085116</v>
      </c>
      <c r="AA67" s="11">
        <f t="shared" si="9"/>
        <v>30671859</v>
      </c>
      <c r="AB67" s="11">
        <f>'Bil 1 2008-2024'!AB67</f>
        <v>877465</v>
      </c>
      <c r="AC67" s="301">
        <f t="shared" si="10"/>
        <v>31549324</v>
      </c>
      <c r="AD67" s="11">
        <f>'Bil 1 2008-2024'!AD67</f>
        <v>3942071</v>
      </c>
      <c r="AE67" s="301">
        <f t="shared" si="10"/>
        <v>35491395</v>
      </c>
      <c r="AF67" s="2"/>
      <c r="AG67" s="2"/>
      <c r="AH67" s="2"/>
    </row>
    <row r="68" spans="1:34" ht="14.25">
      <c r="A68" s="9">
        <v>680</v>
      </c>
      <c r="B68" s="10" t="s">
        <v>129</v>
      </c>
      <c r="C68" s="87">
        <v>164092964.9950124</v>
      </c>
      <c r="D68" s="87">
        <v>15409216</v>
      </c>
      <c r="E68" s="86">
        <f t="shared" si="1"/>
        <v>179502180.9950124</v>
      </c>
      <c r="F68" s="87">
        <v>4077955</v>
      </c>
      <c r="G68" s="86">
        <f t="shared" si="2"/>
        <v>183580135.9950124</v>
      </c>
      <c r="H68" s="87">
        <v>4866002</v>
      </c>
      <c r="I68" s="86">
        <f t="shared" si="3"/>
        <v>188446137.9950124</v>
      </c>
      <c r="J68" s="86">
        <f>'Bil 1 2008-2024'!K68</f>
        <v>13830498</v>
      </c>
      <c r="K68" s="194">
        <f>'Bil 1 2008-2024'!L68</f>
        <v>198436</v>
      </c>
      <c r="L68" s="211">
        <v>523013</v>
      </c>
      <c r="M68" s="95">
        <f t="shared" si="4"/>
        <v>202475071.9950124</v>
      </c>
      <c r="N68" s="95">
        <f>'Bil 1 2008-2024'!N68</f>
        <v>211986.00498759747</v>
      </c>
      <c r="O68" s="86">
        <f t="shared" si="11"/>
        <v>202687058</v>
      </c>
      <c r="P68" s="11">
        <f>'Bil 1 2008-2024'!P68</f>
        <v>2830342</v>
      </c>
      <c r="Q68" s="11">
        <f t="shared" si="5"/>
        <v>205517400</v>
      </c>
      <c r="R68" s="11">
        <f>'Bil 1 2008-2024'!R68</f>
        <v>5077711</v>
      </c>
      <c r="S68" s="11">
        <f t="shared" si="6"/>
        <v>210595111</v>
      </c>
      <c r="T68" s="11">
        <f>'Bil 1 2008-2024'!T68</f>
        <v>6239759</v>
      </c>
      <c r="U68" s="11">
        <f t="shared" si="7"/>
        <v>216834870</v>
      </c>
      <c r="V68" s="11">
        <f>'Bil 1 2008-2024'!V68</f>
        <v>9998335</v>
      </c>
      <c r="W68" s="11">
        <f t="shared" si="8"/>
        <v>226833205</v>
      </c>
      <c r="X68" s="11">
        <f>'Bil 1 2008-2024'!X68</f>
        <v>8277484</v>
      </c>
      <c r="Y68" s="11">
        <f t="shared" si="9"/>
        <v>235110689</v>
      </c>
      <c r="Z68" s="11">
        <f>'Bil 1 2008-2024'!Z68</f>
        <v>8676980</v>
      </c>
      <c r="AA68" s="11">
        <f t="shared" si="9"/>
        <v>243787669</v>
      </c>
      <c r="AB68" s="11">
        <f>'Bil 1 2008-2024'!AB68</f>
        <v>9196530</v>
      </c>
      <c r="AC68" s="301">
        <f t="shared" si="10"/>
        <v>252984199</v>
      </c>
      <c r="AD68" s="11">
        <f>'Bil 1 2008-2024'!AD68</f>
        <v>10116071</v>
      </c>
      <c r="AE68" s="301">
        <f t="shared" si="10"/>
        <v>263100270</v>
      </c>
      <c r="AF68" s="2"/>
      <c r="AG68" s="2"/>
      <c r="AH68" s="2"/>
    </row>
    <row r="69" spans="1:34" ht="14.25">
      <c r="A69" s="9">
        <v>682</v>
      </c>
      <c r="B69" s="10" t="s">
        <v>131</v>
      </c>
      <c r="C69" s="87">
        <v>39080699.428326316</v>
      </c>
      <c r="D69" s="87">
        <v>5838910</v>
      </c>
      <c r="E69" s="86">
        <f t="shared" si="1"/>
        <v>44919609.428326316</v>
      </c>
      <c r="F69" s="87">
        <v>1279161</v>
      </c>
      <c r="G69" s="86">
        <f t="shared" si="2"/>
        <v>46198770.428326316</v>
      </c>
      <c r="H69" s="87">
        <v>248756</v>
      </c>
      <c r="I69" s="86">
        <f t="shared" si="3"/>
        <v>46447526.428326316</v>
      </c>
      <c r="J69" s="86">
        <f>'Bil 1 2008-2024'!K69</f>
        <v>3630672</v>
      </c>
      <c r="K69" s="194">
        <f>'Bil 1 2008-2024'!L69</f>
        <v>76950</v>
      </c>
      <c r="L69" s="211">
        <v>206118</v>
      </c>
      <c r="M69" s="95">
        <f t="shared" si="4"/>
        <v>50155148.428326316</v>
      </c>
      <c r="N69" s="95">
        <f>'Bil 1 2008-2024'!N69</f>
        <v>10057.571673683822</v>
      </c>
      <c r="O69" s="86">
        <f t="shared" si="11"/>
        <v>50165206</v>
      </c>
      <c r="P69" s="11">
        <f>'Bil 1 2008-2024'!P69</f>
        <v>1192865</v>
      </c>
      <c r="Q69" s="11">
        <f t="shared" si="5"/>
        <v>51358071</v>
      </c>
      <c r="R69" s="11">
        <f>'Bil 1 2008-2024'!R69</f>
        <v>1583566</v>
      </c>
      <c r="S69" s="11">
        <f t="shared" si="6"/>
        <v>52941637</v>
      </c>
      <c r="T69" s="11">
        <f>'Bil 1 2008-2024'!T69</f>
        <v>901428</v>
      </c>
      <c r="U69" s="11">
        <f t="shared" si="7"/>
        <v>53843065</v>
      </c>
      <c r="V69" s="11">
        <f>'Bil 1 2008-2024'!V69</f>
        <v>1354271</v>
      </c>
      <c r="W69" s="11">
        <f t="shared" si="8"/>
        <v>55197336</v>
      </c>
      <c r="X69" s="11">
        <f>'Bil 1 2008-2024'!X69</f>
        <v>4452028</v>
      </c>
      <c r="Y69" s="11">
        <f t="shared" si="9"/>
        <v>59649364</v>
      </c>
      <c r="Z69" s="11">
        <f>'Bil 1 2008-2024'!Z69</f>
        <v>2251924</v>
      </c>
      <c r="AA69" s="11">
        <f t="shared" si="9"/>
        <v>61901288</v>
      </c>
      <c r="AB69" s="11">
        <f>'Bil 1 2008-2024'!AB69</f>
        <v>1208983</v>
      </c>
      <c r="AC69" s="301">
        <f t="shared" si="10"/>
        <v>63110271</v>
      </c>
      <c r="AD69" s="11">
        <f>'Bil 1 2008-2024'!AD69</f>
        <v>8097540</v>
      </c>
      <c r="AE69" s="301">
        <f t="shared" si="10"/>
        <v>71207811</v>
      </c>
      <c r="AF69" s="2"/>
      <c r="AG69" s="2"/>
      <c r="AH69" s="2"/>
    </row>
    <row r="70" spans="1:34" ht="14.25">
      <c r="A70" s="9">
        <v>683</v>
      </c>
      <c r="B70" s="10" t="s">
        <v>133</v>
      </c>
      <c r="C70" s="87">
        <v>43728449.967213385</v>
      </c>
      <c r="D70" s="87">
        <v>6265405</v>
      </c>
      <c r="E70" s="86">
        <f t="shared" si="1"/>
        <v>49993854.967213385</v>
      </c>
      <c r="F70" s="87">
        <v>1294657</v>
      </c>
      <c r="G70" s="86">
        <f t="shared" si="2"/>
        <v>51288511.967213385</v>
      </c>
      <c r="H70" s="87">
        <v>1562479</v>
      </c>
      <c r="I70" s="86">
        <f t="shared" si="3"/>
        <v>52850990.967213385</v>
      </c>
      <c r="J70" s="86">
        <f>'Bil 1 2008-2024'!K70</f>
        <v>2276185</v>
      </c>
      <c r="K70" s="194">
        <f>'Bil 1 2008-2024'!L70</f>
        <v>111076</v>
      </c>
      <c r="L70" s="211">
        <v>220843</v>
      </c>
      <c r="M70" s="95">
        <f t="shared" si="4"/>
        <v>55238251.967213385</v>
      </c>
      <c r="N70" s="95">
        <f>'Bil 1 2008-2024'!N70</f>
        <v>462505.0327866152</v>
      </c>
      <c r="O70" s="86">
        <f t="shared" si="11"/>
        <v>55700757</v>
      </c>
      <c r="P70" s="11">
        <f>'Bil 1 2008-2024'!P70</f>
        <v>147725</v>
      </c>
      <c r="Q70" s="11">
        <f t="shared" si="5"/>
        <v>55848482</v>
      </c>
      <c r="R70" s="11">
        <f>'Bil 1 2008-2024'!R70</f>
        <v>1234239</v>
      </c>
      <c r="S70" s="11">
        <f t="shared" si="6"/>
        <v>57082721</v>
      </c>
      <c r="T70" s="11">
        <f>'Bil 1 2008-2024'!T70</f>
        <v>1444226</v>
      </c>
      <c r="U70" s="11">
        <f t="shared" si="7"/>
        <v>58526947</v>
      </c>
      <c r="V70" s="11">
        <f>'Bil 1 2008-2024'!V70</f>
        <v>2606751</v>
      </c>
      <c r="W70" s="11">
        <f t="shared" si="8"/>
        <v>61133698</v>
      </c>
      <c r="X70" s="11">
        <f>'Bil 1 2008-2024'!X70</f>
        <v>2926083</v>
      </c>
      <c r="Y70" s="11">
        <f t="shared" si="9"/>
        <v>64059781</v>
      </c>
      <c r="Z70" s="11">
        <f>'Bil 1 2008-2024'!Z70</f>
        <v>1772191</v>
      </c>
      <c r="AA70" s="11">
        <f t="shared" si="9"/>
        <v>65831972</v>
      </c>
      <c r="AB70" s="11">
        <f>'Bil 1 2008-2024'!AB70</f>
        <v>2896834</v>
      </c>
      <c r="AC70" s="301">
        <f t="shared" si="10"/>
        <v>68728806</v>
      </c>
      <c r="AD70" s="11">
        <f>'Bil 1 2008-2024'!AD70</f>
        <v>6920952</v>
      </c>
      <c r="AE70" s="301">
        <f t="shared" si="10"/>
        <v>75649758</v>
      </c>
      <c r="AF70" s="2"/>
      <c r="AG70" s="2"/>
      <c r="AH70" s="2"/>
    </row>
    <row r="71" spans="1:34" ht="14.25">
      <c r="A71" s="9">
        <v>684</v>
      </c>
      <c r="B71" s="10" t="s">
        <v>135</v>
      </c>
      <c r="C71" s="87">
        <v>14565077.589273894</v>
      </c>
      <c r="D71" s="87">
        <v>1187616</v>
      </c>
      <c r="E71" s="86">
        <f aca="true" t="shared" si="12" ref="E71:E134">C71+D71</f>
        <v>15752693.589273894</v>
      </c>
      <c r="F71" s="87">
        <v>393252</v>
      </c>
      <c r="G71" s="86">
        <f aca="true" t="shared" si="13" ref="G71:G134">E71+F71</f>
        <v>16145945.589273894</v>
      </c>
      <c r="H71" s="87">
        <v>680623</v>
      </c>
      <c r="I71" s="86">
        <f aca="true" t="shared" si="14" ref="I71:I134">G71+H71</f>
        <v>16826568.589273892</v>
      </c>
      <c r="J71" s="86">
        <f>'Bil 1 2008-2024'!K71</f>
        <v>838310</v>
      </c>
      <c r="K71" s="194">
        <f>'Bil 1 2008-2024'!L71</f>
        <v>-2830</v>
      </c>
      <c r="L71" s="211">
        <v>-1089</v>
      </c>
      <c r="M71" s="95">
        <f aca="true" t="shared" si="15" ref="M71:M134">I71+J71+K71</f>
        <v>17662048.589273892</v>
      </c>
      <c r="N71" s="95">
        <f>'Bil 1 2008-2024'!N71</f>
        <v>-155908.58927389234</v>
      </c>
      <c r="O71" s="86">
        <f aca="true" t="shared" si="16" ref="O71:O134">M71+N71</f>
        <v>17506140</v>
      </c>
      <c r="P71" s="11">
        <f>'Bil 1 2008-2024'!P71</f>
        <v>290894</v>
      </c>
      <c r="Q71" s="11">
        <f aca="true" t="shared" si="17" ref="Q71:Q134">P71+O71</f>
        <v>17797034</v>
      </c>
      <c r="R71" s="11">
        <f>'Bil 1 2008-2024'!R71</f>
        <v>549743</v>
      </c>
      <c r="S71" s="11">
        <f aca="true" t="shared" si="18" ref="S71:S134">R71+Q71</f>
        <v>18346777</v>
      </c>
      <c r="T71" s="11">
        <f>'Bil 1 2008-2024'!T71</f>
        <v>160924</v>
      </c>
      <c r="U71" s="11">
        <f aca="true" t="shared" si="19" ref="U71:U134">T71+S71</f>
        <v>18507701</v>
      </c>
      <c r="V71" s="11">
        <f>'Bil 1 2008-2024'!V71</f>
        <v>407356</v>
      </c>
      <c r="W71" s="11">
        <f aca="true" t="shared" si="20" ref="W71:W134">V71+U71</f>
        <v>18915057</v>
      </c>
      <c r="X71" s="11">
        <f>'Bil 1 2008-2024'!X71</f>
        <v>2448608</v>
      </c>
      <c r="Y71" s="11">
        <f aca="true" t="shared" si="21" ref="Y71:AA134">X71+W71</f>
        <v>21363665</v>
      </c>
      <c r="Z71" s="11">
        <f>'Bil 1 2008-2024'!Z71</f>
        <v>517307</v>
      </c>
      <c r="AA71" s="11">
        <f t="shared" si="21"/>
        <v>21880972</v>
      </c>
      <c r="AB71" s="11">
        <f>'Bil 1 2008-2024'!AB71</f>
        <v>304749</v>
      </c>
      <c r="AC71" s="301">
        <f aca="true" t="shared" si="22" ref="AC71:AE134">AB71+AA71</f>
        <v>22185721</v>
      </c>
      <c r="AD71" s="11">
        <f>'Bil 1 2008-2024'!AD71</f>
        <v>3478536</v>
      </c>
      <c r="AE71" s="301">
        <f t="shared" si="22"/>
        <v>25664257</v>
      </c>
      <c r="AF71" s="2"/>
      <c r="AG71" s="2"/>
      <c r="AH71" s="2"/>
    </row>
    <row r="72" spans="1:34" ht="14.25">
      <c r="A72" s="9">
        <v>685</v>
      </c>
      <c r="B72" s="10" t="s">
        <v>137</v>
      </c>
      <c r="C72" s="87">
        <v>35048131.42217358</v>
      </c>
      <c r="D72" s="87">
        <v>6275978</v>
      </c>
      <c r="E72" s="86">
        <f t="shared" si="12"/>
        <v>41324109.42217358</v>
      </c>
      <c r="F72" s="87">
        <v>1369034</v>
      </c>
      <c r="G72" s="86">
        <f t="shared" si="13"/>
        <v>42693143.42217358</v>
      </c>
      <c r="H72" s="87">
        <v>1118609</v>
      </c>
      <c r="I72" s="86">
        <f t="shared" si="14"/>
        <v>43811752.42217358</v>
      </c>
      <c r="J72" s="86">
        <f>'Bil 1 2008-2024'!K72</f>
        <v>3244381</v>
      </c>
      <c r="K72" s="194">
        <f>'Bil 1 2008-2024'!L72</f>
        <v>111022</v>
      </c>
      <c r="L72" s="211">
        <v>219280</v>
      </c>
      <c r="M72" s="95">
        <f t="shared" si="15"/>
        <v>47167155.42217358</v>
      </c>
      <c r="N72" s="95">
        <f>'Bil 1 2008-2024'!N72</f>
        <v>-98622.42217358202</v>
      </c>
      <c r="O72" s="86">
        <f t="shared" si="16"/>
        <v>47068533</v>
      </c>
      <c r="P72" s="11">
        <f>'Bil 1 2008-2024'!P72</f>
        <v>599376</v>
      </c>
      <c r="Q72" s="11">
        <f t="shared" si="17"/>
        <v>47667909</v>
      </c>
      <c r="R72" s="11">
        <f>'Bil 1 2008-2024'!R72</f>
        <v>334508</v>
      </c>
      <c r="S72" s="11">
        <f t="shared" si="18"/>
        <v>48002417</v>
      </c>
      <c r="T72" s="11">
        <f>'Bil 1 2008-2024'!T72</f>
        <v>775805</v>
      </c>
      <c r="U72" s="11">
        <f t="shared" si="19"/>
        <v>48778222</v>
      </c>
      <c r="V72" s="11">
        <f>'Bil 1 2008-2024'!V72</f>
        <v>1396923</v>
      </c>
      <c r="W72" s="11">
        <f t="shared" si="20"/>
        <v>50175145</v>
      </c>
      <c r="X72" s="11">
        <f>'Bil 1 2008-2024'!X72</f>
        <v>4737690</v>
      </c>
      <c r="Y72" s="11">
        <f t="shared" si="21"/>
        <v>54912835</v>
      </c>
      <c r="Z72" s="11">
        <f>'Bil 1 2008-2024'!Z72</f>
        <v>1478163</v>
      </c>
      <c r="AA72" s="11">
        <f t="shared" si="21"/>
        <v>56390998</v>
      </c>
      <c r="AB72" s="11">
        <f>'Bil 1 2008-2024'!AB72</f>
        <v>924237</v>
      </c>
      <c r="AC72" s="301">
        <f t="shared" si="22"/>
        <v>57315235</v>
      </c>
      <c r="AD72" s="11">
        <f>'Bil 1 2008-2024'!AD72</f>
        <v>5788771</v>
      </c>
      <c r="AE72" s="301">
        <f t="shared" si="22"/>
        <v>63104006</v>
      </c>
      <c r="AF72" s="2"/>
      <c r="AG72" s="2"/>
      <c r="AH72" s="2"/>
    </row>
    <row r="73" spans="1:34" ht="14.25">
      <c r="A73" s="9">
        <v>686</v>
      </c>
      <c r="B73" s="10" t="s">
        <v>139</v>
      </c>
      <c r="C73" s="87">
        <v>21883490.95925388</v>
      </c>
      <c r="D73" s="87">
        <v>3292557</v>
      </c>
      <c r="E73" s="86">
        <f t="shared" si="12"/>
        <v>25176047.95925388</v>
      </c>
      <c r="F73" s="87">
        <v>1172031</v>
      </c>
      <c r="G73" s="86">
        <f t="shared" si="13"/>
        <v>26348078.95925388</v>
      </c>
      <c r="H73" s="87">
        <v>548219</v>
      </c>
      <c r="I73" s="86">
        <f t="shared" si="14"/>
        <v>26896297.95925388</v>
      </c>
      <c r="J73" s="86">
        <f>'Bil 1 2008-2024'!K73</f>
        <v>2729778</v>
      </c>
      <c r="K73" s="194">
        <f>'Bil 1 2008-2024'!L73</f>
        <v>78943</v>
      </c>
      <c r="L73" s="211">
        <v>127988</v>
      </c>
      <c r="M73" s="95">
        <f t="shared" si="15"/>
        <v>29705018.95925388</v>
      </c>
      <c r="N73" s="95">
        <f>'Bil 1 2008-2024'!N73</f>
        <v>-138336.95925388113</v>
      </c>
      <c r="O73" s="86">
        <f t="shared" si="16"/>
        <v>29566682</v>
      </c>
      <c r="P73" s="11">
        <f>'Bil 1 2008-2024'!P73</f>
        <v>630064</v>
      </c>
      <c r="Q73" s="11">
        <f t="shared" si="17"/>
        <v>30196746</v>
      </c>
      <c r="R73" s="11">
        <f>'Bil 1 2008-2024'!R73</f>
        <v>132986</v>
      </c>
      <c r="S73" s="11">
        <f t="shared" si="18"/>
        <v>30329732</v>
      </c>
      <c r="T73" s="11">
        <f>'Bil 1 2008-2024'!T73</f>
        <v>781217</v>
      </c>
      <c r="U73" s="11">
        <f t="shared" si="19"/>
        <v>31110949</v>
      </c>
      <c r="V73" s="11">
        <f>'Bil 1 2008-2024'!V73</f>
        <v>1080227</v>
      </c>
      <c r="W73" s="11">
        <f t="shared" si="20"/>
        <v>32191176</v>
      </c>
      <c r="X73" s="11">
        <f>'Bil 1 2008-2024'!X73</f>
        <v>2393137</v>
      </c>
      <c r="Y73" s="11">
        <f t="shared" si="21"/>
        <v>34584313</v>
      </c>
      <c r="Z73" s="11">
        <f>'Bil 1 2008-2024'!Z73</f>
        <v>1078654</v>
      </c>
      <c r="AA73" s="11">
        <f t="shared" si="21"/>
        <v>35662967</v>
      </c>
      <c r="AB73" s="11">
        <f>'Bil 1 2008-2024'!AB73</f>
        <v>790683</v>
      </c>
      <c r="AC73" s="301">
        <f t="shared" si="22"/>
        <v>36453650</v>
      </c>
      <c r="AD73" s="11">
        <f>'Bil 1 2008-2024'!AD73</f>
        <v>3334072</v>
      </c>
      <c r="AE73" s="301">
        <f t="shared" si="22"/>
        <v>39787722</v>
      </c>
      <c r="AF73" s="2"/>
      <c r="AG73" s="2"/>
      <c r="AH73" s="2"/>
    </row>
    <row r="74" spans="1:34" ht="14.25">
      <c r="A74" s="9">
        <v>687</v>
      </c>
      <c r="B74" s="10" t="s">
        <v>141</v>
      </c>
      <c r="C74" s="87">
        <v>23798130.33219164</v>
      </c>
      <c r="D74" s="87">
        <v>3056859</v>
      </c>
      <c r="E74" s="86">
        <f t="shared" si="12"/>
        <v>26854989.33219164</v>
      </c>
      <c r="F74" s="87">
        <v>742321</v>
      </c>
      <c r="G74" s="86">
        <f t="shared" si="13"/>
        <v>27597310.33219164</v>
      </c>
      <c r="H74" s="87">
        <v>202763</v>
      </c>
      <c r="I74" s="86">
        <f t="shared" si="14"/>
        <v>27800073.33219164</v>
      </c>
      <c r="J74" s="86">
        <f>'Bil 1 2008-2024'!K74</f>
        <v>1630672</v>
      </c>
      <c r="K74" s="194">
        <f>'Bil 1 2008-2024'!L74</f>
        <v>54791</v>
      </c>
      <c r="L74" s="211">
        <v>134799</v>
      </c>
      <c r="M74" s="95">
        <f t="shared" si="15"/>
        <v>29485536.33219164</v>
      </c>
      <c r="N74" s="95">
        <f>'Bil 1 2008-2024'!N74</f>
        <v>-479562.33219163865</v>
      </c>
      <c r="O74" s="86">
        <f t="shared" si="16"/>
        <v>29005974</v>
      </c>
      <c r="P74" s="11">
        <f>'Bil 1 2008-2024'!P74</f>
        <v>571796</v>
      </c>
      <c r="Q74" s="11">
        <f t="shared" si="17"/>
        <v>29577770</v>
      </c>
      <c r="R74" s="11">
        <f>'Bil 1 2008-2024'!R74</f>
        <v>335020</v>
      </c>
      <c r="S74" s="11">
        <f t="shared" si="18"/>
        <v>29912790</v>
      </c>
      <c r="T74" s="11">
        <f>'Bil 1 2008-2024'!T74</f>
        <v>937524</v>
      </c>
      <c r="U74" s="11">
        <f t="shared" si="19"/>
        <v>30850314</v>
      </c>
      <c r="V74" s="11">
        <f>'Bil 1 2008-2024'!V74</f>
        <v>602210</v>
      </c>
      <c r="W74" s="11">
        <f t="shared" si="20"/>
        <v>31452524</v>
      </c>
      <c r="X74" s="11">
        <f>'Bil 1 2008-2024'!X74</f>
        <v>2751737</v>
      </c>
      <c r="Y74" s="11">
        <f t="shared" si="21"/>
        <v>34204261</v>
      </c>
      <c r="Z74" s="11">
        <f>'Bil 1 2008-2024'!Z74</f>
        <v>1422967</v>
      </c>
      <c r="AA74" s="11">
        <f t="shared" si="21"/>
        <v>35627228</v>
      </c>
      <c r="AB74" s="11">
        <f>'Bil 1 2008-2024'!AB74</f>
        <v>891062</v>
      </c>
      <c r="AC74" s="301">
        <f t="shared" si="22"/>
        <v>36518290</v>
      </c>
      <c r="AD74" s="11">
        <f>'Bil 1 2008-2024'!AD74</f>
        <v>3570417</v>
      </c>
      <c r="AE74" s="301">
        <f t="shared" si="22"/>
        <v>40088707</v>
      </c>
      <c r="AF74" s="2"/>
      <c r="AG74" s="2"/>
      <c r="AH74" s="2"/>
    </row>
    <row r="75" spans="1:34" ht="14.25">
      <c r="A75" s="9">
        <v>760</v>
      </c>
      <c r="B75" s="10" t="s">
        <v>143</v>
      </c>
      <c r="C75" s="87">
        <v>12591975.945406742</v>
      </c>
      <c r="D75" s="87">
        <v>1965181</v>
      </c>
      <c r="E75" s="86">
        <f t="shared" si="12"/>
        <v>14557156.945406742</v>
      </c>
      <c r="F75" s="87">
        <v>478405</v>
      </c>
      <c r="G75" s="86">
        <f t="shared" si="13"/>
        <v>15035561.945406742</v>
      </c>
      <c r="H75" s="87">
        <v>406497</v>
      </c>
      <c r="I75" s="86">
        <f t="shared" si="14"/>
        <v>15442058.945406742</v>
      </c>
      <c r="J75" s="86">
        <f>'Bil 1 2008-2024'!K75</f>
        <v>1653016</v>
      </c>
      <c r="K75" s="194">
        <f>'Bil 1 2008-2024'!L75</f>
        <v>45704</v>
      </c>
      <c r="L75" s="211">
        <v>100072</v>
      </c>
      <c r="M75" s="95">
        <f t="shared" si="15"/>
        <v>17140778.945406742</v>
      </c>
      <c r="N75" s="95">
        <f>'Bil 1 2008-2024'!N75</f>
        <v>-14833.945406742394</v>
      </c>
      <c r="O75" s="86">
        <f t="shared" si="16"/>
        <v>17125945</v>
      </c>
      <c r="P75" s="11">
        <f>'Bil 1 2008-2024'!P75</f>
        <v>-113296</v>
      </c>
      <c r="Q75" s="11">
        <f t="shared" si="17"/>
        <v>17012649</v>
      </c>
      <c r="R75" s="11">
        <f>'Bil 1 2008-2024'!R75</f>
        <v>-1791693</v>
      </c>
      <c r="S75" s="11">
        <f t="shared" si="18"/>
        <v>15220956</v>
      </c>
      <c r="T75" s="11">
        <f>'Bil 1 2008-2024'!T75</f>
        <v>61940</v>
      </c>
      <c r="U75" s="11">
        <f t="shared" si="19"/>
        <v>15282896</v>
      </c>
      <c r="V75" s="11">
        <f>'Bil 1 2008-2024'!V75</f>
        <v>222799</v>
      </c>
      <c r="W75" s="11">
        <f t="shared" si="20"/>
        <v>15505695</v>
      </c>
      <c r="X75" s="11">
        <f>'Bil 1 2008-2024'!X75</f>
        <v>1282620</v>
      </c>
      <c r="Y75" s="11">
        <f t="shared" si="21"/>
        <v>16788315</v>
      </c>
      <c r="Z75" s="11">
        <f>'Bil 1 2008-2024'!Z75</f>
        <v>235464</v>
      </c>
      <c r="AA75" s="11">
        <f t="shared" si="21"/>
        <v>17023779</v>
      </c>
      <c r="AB75" s="11">
        <f>'Bil 1 2008-2024'!AB75</f>
        <v>500770</v>
      </c>
      <c r="AC75" s="301">
        <f t="shared" si="22"/>
        <v>17524549</v>
      </c>
      <c r="AD75" s="11">
        <f>'Bil 1 2008-2024'!AD75</f>
        <v>2587721</v>
      </c>
      <c r="AE75" s="301">
        <f t="shared" si="22"/>
        <v>20112270</v>
      </c>
      <c r="AF75" s="2"/>
      <c r="AG75" s="2"/>
      <c r="AH75" s="2"/>
    </row>
    <row r="76" spans="1:34" ht="14.25">
      <c r="A76" s="9">
        <v>761</v>
      </c>
      <c r="B76" s="10" t="s">
        <v>145</v>
      </c>
      <c r="C76" s="87">
        <v>10694609.51615267</v>
      </c>
      <c r="D76" s="87">
        <v>1802519</v>
      </c>
      <c r="E76" s="86">
        <f t="shared" si="12"/>
        <v>12497128.51615267</v>
      </c>
      <c r="F76" s="87">
        <v>239931</v>
      </c>
      <c r="G76" s="86">
        <f t="shared" si="13"/>
        <v>12737059.51615267</v>
      </c>
      <c r="H76" s="87">
        <v>161169</v>
      </c>
      <c r="I76" s="86">
        <f t="shared" si="14"/>
        <v>12898228.51615267</v>
      </c>
      <c r="J76" s="86">
        <f>'Bil 1 2008-2024'!K76</f>
        <v>965122</v>
      </c>
      <c r="K76" s="194">
        <f>'Bil 1 2008-2024'!L76</f>
        <v>26920</v>
      </c>
      <c r="L76" s="211">
        <v>46321</v>
      </c>
      <c r="M76" s="95">
        <f t="shared" si="15"/>
        <v>13890270.51615267</v>
      </c>
      <c r="N76" s="95">
        <f>'Bil 1 2008-2024'!N76</f>
        <v>-37908.51615267061</v>
      </c>
      <c r="O76" s="86">
        <f t="shared" si="16"/>
        <v>13852362</v>
      </c>
      <c r="P76" s="11">
        <f>'Bil 1 2008-2024'!P76</f>
        <v>137659</v>
      </c>
      <c r="Q76" s="11">
        <f t="shared" si="17"/>
        <v>13990021</v>
      </c>
      <c r="R76" s="11">
        <f>'Bil 1 2008-2024'!R76</f>
        <v>-335680</v>
      </c>
      <c r="S76" s="11">
        <f t="shared" si="18"/>
        <v>13654341</v>
      </c>
      <c r="T76" s="11">
        <f>'Bil 1 2008-2024'!T76</f>
        <v>121228</v>
      </c>
      <c r="U76" s="11">
        <f t="shared" si="19"/>
        <v>13775569</v>
      </c>
      <c r="V76" s="11">
        <f>'Bil 1 2008-2024'!V76</f>
        <v>31049</v>
      </c>
      <c r="W76" s="11">
        <f t="shared" si="20"/>
        <v>13806618</v>
      </c>
      <c r="X76" s="11">
        <f>'Bil 1 2008-2024'!X76</f>
        <v>1058581</v>
      </c>
      <c r="Y76" s="11">
        <f t="shared" si="21"/>
        <v>14865199</v>
      </c>
      <c r="Z76" s="11">
        <f>'Bil 1 2008-2024'!Z76</f>
        <v>329808</v>
      </c>
      <c r="AA76" s="11">
        <f t="shared" si="21"/>
        <v>15195007</v>
      </c>
      <c r="AB76" s="11">
        <f>'Bil 1 2008-2024'!AB76</f>
        <v>176106</v>
      </c>
      <c r="AC76" s="301">
        <f t="shared" si="22"/>
        <v>15371113</v>
      </c>
      <c r="AD76" s="11">
        <f>'Bil 1 2008-2024'!AD76</f>
        <v>2516186</v>
      </c>
      <c r="AE76" s="301">
        <f t="shared" si="22"/>
        <v>17887299</v>
      </c>
      <c r="AF76" s="2"/>
      <c r="AG76" s="2"/>
      <c r="AH76" s="2"/>
    </row>
    <row r="77" spans="1:34" ht="14.25">
      <c r="A77" s="9">
        <v>763</v>
      </c>
      <c r="B77" s="10" t="s">
        <v>147</v>
      </c>
      <c r="C77" s="87">
        <v>16714894.733904907</v>
      </c>
      <c r="D77" s="87">
        <v>2843822</v>
      </c>
      <c r="E77" s="86">
        <f t="shared" si="12"/>
        <v>19558716.733904906</v>
      </c>
      <c r="F77" s="87">
        <v>588980</v>
      </c>
      <c r="G77" s="86">
        <f t="shared" si="13"/>
        <v>20147696.733904906</v>
      </c>
      <c r="H77" s="87">
        <v>613367</v>
      </c>
      <c r="I77" s="86">
        <f t="shared" si="14"/>
        <v>20761063.733904906</v>
      </c>
      <c r="J77" s="86">
        <f>'Bil 1 2008-2024'!K77</f>
        <v>1834809</v>
      </c>
      <c r="K77" s="194">
        <f>'Bil 1 2008-2024'!L77</f>
        <v>117709</v>
      </c>
      <c r="L77" s="211">
        <v>243948</v>
      </c>
      <c r="M77" s="95">
        <f t="shared" si="15"/>
        <v>22713581.733904906</v>
      </c>
      <c r="N77" s="95">
        <f>'Bil 1 2008-2024'!N77</f>
        <v>19148.266095094383</v>
      </c>
      <c r="O77" s="86">
        <f t="shared" si="16"/>
        <v>22732730</v>
      </c>
      <c r="P77" s="11">
        <f>'Bil 1 2008-2024'!P77</f>
        <v>597079</v>
      </c>
      <c r="Q77" s="11">
        <f t="shared" si="17"/>
        <v>23329809</v>
      </c>
      <c r="R77" s="11">
        <f>'Bil 1 2008-2024'!R77</f>
        <v>-2402549</v>
      </c>
      <c r="S77" s="11">
        <f t="shared" si="18"/>
        <v>20927260</v>
      </c>
      <c r="T77" s="11">
        <f>'Bil 1 2008-2024'!T77</f>
        <v>222092</v>
      </c>
      <c r="U77" s="11">
        <f t="shared" si="19"/>
        <v>21149352</v>
      </c>
      <c r="V77" s="11">
        <f>'Bil 1 2008-2024'!V77</f>
        <v>-103148</v>
      </c>
      <c r="W77" s="11">
        <f t="shared" si="20"/>
        <v>21046204</v>
      </c>
      <c r="X77" s="11">
        <f>'Bil 1 2008-2024'!X77</f>
        <v>808118</v>
      </c>
      <c r="Y77" s="11">
        <f t="shared" si="21"/>
        <v>21854322</v>
      </c>
      <c r="Z77" s="11">
        <f>'Bil 1 2008-2024'!Z77</f>
        <v>389950</v>
      </c>
      <c r="AA77" s="11">
        <f t="shared" si="21"/>
        <v>22244272</v>
      </c>
      <c r="AB77" s="11">
        <f>'Bil 1 2008-2024'!AB77</f>
        <v>1276624</v>
      </c>
      <c r="AC77" s="301">
        <f t="shared" si="22"/>
        <v>23520896</v>
      </c>
      <c r="AD77" s="11">
        <f>'Bil 1 2008-2024'!AD77</f>
        <v>4253178</v>
      </c>
      <c r="AE77" s="301">
        <f t="shared" si="22"/>
        <v>27774074</v>
      </c>
      <c r="AF77" s="2"/>
      <c r="AG77" s="2"/>
      <c r="AH77" s="2"/>
    </row>
    <row r="78" spans="1:34" ht="14.25">
      <c r="A78" s="9">
        <v>764</v>
      </c>
      <c r="B78" s="10" t="s">
        <v>149</v>
      </c>
      <c r="C78" s="87">
        <v>24936815.927339215</v>
      </c>
      <c r="D78" s="87">
        <v>4932990</v>
      </c>
      <c r="E78" s="86">
        <f t="shared" si="12"/>
        <v>29869805.927339215</v>
      </c>
      <c r="F78" s="87">
        <v>539471</v>
      </c>
      <c r="G78" s="86">
        <f t="shared" si="13"/>
        <v>30409276.927339215</v>
      </c>
      <c r="H78" s="87">
        <v>776605</v>
      </c>
      <c r="I78" s="86">
        <f t="shared" si="14"/>
        <v>31185881.927339215</v>
      </c>
      <c r="J78" s="86">
        <f>'Bil 1 2008-2024'!K78</f>
        <v>1114599</v>
      </c>
      <c r="K78" s="194">
        <f>'Bil 1 2008-2024'!L78</f>
        <v>67392</v>
      </c>
      <c r="L78" s="211">
        <v>120342</v>
      </c>
      <c r="M78" s="95">
        <f t="shared" si="15"/>
        <v>32367872.927339215</v>
      </c>
      <c r="N78" s="95">
        <f>'Bil 1 2008-2024'!N78</f>
        <v>-107523.92733921483</v>
      </c>
      <c r="O78" s="86">
        <f t="shared" si="16"/>
        <v>32260349</v>
      </c>
      <c r="P78" s="11">
        <f>'Bil 1 2008-2024'!P78</f>
        <v>342080</v>
      </c>
      <c r="Q78" s="11">
        <f t="shared" si="17"/>
        <v>32602429</v>
      </c>
      <c r="R78" s="11">
        <f>'Bil 1 2008-2024'!R78</f>
        <v>742462</v>
      </c>
      <c r="S78" s="11">
        <f t="shared" si="18"/>
        <v>33344891</v>
      </c>
      <c r="T78" s="11">
        <f>'Bil 1 2008-2024'!T78</f>
        <v>477288</v>
      </c>
      <c r="U78" s="11">
        <f t="shared" si="19"/>
        <v>33822179</v>
      </c>
      <c r="V78" s="11">
        <f>'Bil 1 2008-2024'!V78</f>
        <v>563912</v>
      </c>
      <c r="W78" s="11">
        <f t="shared" si="20"/>
        <v>34386091</v>
      </c>
      <c r="X78" s="11">
        <f>'Bil 1 2008-2024'!X78</f>
        <v>3859638</v>
      </c>
      <c r="Y78" s="11">
        <f t="shared" si="21"/>
        <v>38245729</v>
      </c>
      <c r="Z78" s="11">
        <f>'Bil 1 2008-2024'!Z78</f>
        <v>959389</v>
      </c>
      <c r="AA78" s="11">
        <f t="shared" si="21"/>
        <v>39205118</v>
      </c>
      <c r="AB78" s="11">
        <f>'Bil 1 2008-2024'!AB78</f>
        <v>1558984</v>
      </c>
      <c r="AC78" s="301">
        <f t="shared" si="22"/>
        <v>40764102</v>
      </c>
      <c r="AD78" s="11">
        <f>'Bil 1 2008-2024'!AD78</f>
        <v>5158588</v>
      </c>
      <c r="AE78" s="301">
        <f t="shared" si="22"/>
        <v>45922690</v>
      </c>
      <c r="AF78" s="2"/>
      <c r="AG78" s="2"/>
      <c r="AH78" s="2"/>
    </row>
    <row r="79" spans="1:34" ht="14.25">
      <c r="A79" s="9">
        <v>765</v>
      </c>
      <c r="B79" s="10" t="s">
        <v>151</v>
      </c>
      <c r="C79" s="87">
        <v>20413962.058164943</v>
      </c>
      <c r="D79" s="87">
        <v>4515434</v>
      </c>
      <c r="E79" s="86">
        <f t="shared" si="12"/>
        <v>24929396.058164943</v>
      </c>
      <c r="F79" s="87">
        <v>517127</v>
      </c>
      <c r="G79" s="86">
        <f t="shared" si="13"/>
        <v>25446523.058164943</v>
      </c>
      <c r="H79" s="87">
        <v>940578</v>
      </c>
      <c r="I79" s="86">
        <f t="shared" si="14"/>
        <v>26387101.058164943</v>
      </c>
      <c r="J79" s="86">
        <f>'Bil 1 2008-2024'!K79</f>
        <v>1225998</v>
      </c>
      <c r="K79" s="194">
        <f>'Bil 1 2008-2024'!L79</f>
        <v>205108</v>
      </c>
      <c r="L79" s="211">
        <v>437127</v>
      </c>
      <c r="M79" s="95">
        <f t="shared" si="15"/>
        <v>27818207.058164943</v>
      </c>
      <c r="N79" s="95">
        <f>'Bil 1 2008-2024'!N79</f>
        <v>245750.941835057</v>
      </c>
      <c r="O79" s="86">
        <f t="shared" si="16"/>
        <v>28063958</v>
      </c>
      <c r="P79" s="11">
        <f>'Bil 1 2008-2024'!P79</f>
        <v>116813</v>
      </c>
      <c r="Q79" s="11">
        <f t="shared" si="17"/>
        <v>28180771</v>
      </c>
      <c r="R79" s="11">
        <f>'Bil 1 2008-2024'!R79</f>
        <v>688704</v>
      </c>
      <c r="S79" s="11">
        <f t="shared" si="18"/>
        <v>28869475</v>
      </c>
      <c r="T79" s="11">
        <f>'Bil 1 2008-2024'!T79</f>
        <v>651685</v>
      </c>
      <c r="U79" s="11">
        <f t="shared" si="19"/>
        <v>29521160</v>
      </c>
      <c r="V79" s="11">
        <f>'Bil 1 2008-2024'!V79</f>
        <v>428103</v>
      </c>
      <c r="W79" s="11">
        <f t="shared" si="20"/>
        <v>29949263</v>
      </c>
      <c r="X79" s="11">
        <f>'Bil 1 2008-2024'!X79</f>
        <v>2417923</v>
      </c>
      <c r="Y79" s="11">
        <f t="shared" si="21"/>
        <v>32367186</v>
      </c>
      <c r="Z79" s="11">
        <f>'Bil 1 2008-2024'!Z79</f>
        <v>1168719</v>
      </c>
      <c r="AA79" s="11">
        <f t="shared" si="21"/>
        <v>33535905</v>
      </c>
      <c r="AB79" s="11">
        <f>'Bil 1 2008-2024'!AB79</f>
        <v>1816456</v>
      </c>
      <c r="AC79" s="301">
        <f t="shared" si="22"/>
        <v>35352361</v>
      </c>
      <c r="AD79" s="11">
        <f>'Bil 1 2008-2024'!AD79</f>
        <v>4076464</v>
      </c>
      <c r="AE79" s="301">
        <f t="shared" si="22"/>
        <v>39428825</v>
      </c>
      <c r="AF79" s="2"/>
      <c r="AG79" s="2"/>
      <c r="AH79" s="2"/>
    </row>
    <row r="80" spans="1:34" ht="14.25">
      <c r="A80" s="9">
        <v>767</v>
      </c>
      <c r="B80" s="10" t="s">
        <v>153</v>
      </c>
      <c r="C80" s="87">
        <v>12791279.14175696</v>
      </c>
      <c r="D80" s="87">
        <v>3381344</v>
      </c>
      <c r="E80" s="86">
        <f t="shared" si="12"/>
        <v>16172623.14175696</v>
      </c>
      <c r="F80" s="87">
        <v>256343</v>
      </c>
      <c r="G80" s="86">
        <f t="shared" si="13"/>
        <v>16428966.14175696</v>
      </c>
      <c r="H80" s="87">
        <v>177626</v>
      </c>
      <c r="I80" s="86">
        <f t="shared" si="14"/>
        <v>16606592.14175696</v>
      </c>
      <c r="J80" s="86">
        <f>'Bil 1 2008-2024'!K80</f>
        <v>763912</v>
      </c>
      <c r="K80" s="194">
        <f>'Bil 1 2008-2024'!L80</f>
        <v>70247</v>
      </c>
      <c r="L80" s="211">
        <v>186852</v>
      </c>
      <c r="M80" s="95">
        <f t="shared" si="15"/>
        <v>17440751.14175696</v>
      </c>
      <c r="N80" s="95">
        <f>'Bil 1 2008-2024'!N80</f>
        <v>-200620.14175695926</v>
      </c>
      <c r="O80" s="86">
        <f t="shared" si="16"/>
        <v>17240131</v>
      </c>
      <c r="P80" s="11">
        <f>'Bil 1 2008-2024'!P80</f>
        <v>76957</v>
      </c>
      <c r="Q80" s="11">
        <f t="shared" si="17"/>
        <v>17317088</v>
      </c>
      <c r="R80" s="11">
        <f>'Bil 1 2008-2024'!R80</f>
        <v>-1617615</v>
      </c>
      <c r="S80" s="11">
        <f t="shared" si="18"/>
        <v>15699473</v>
      </c>
      <c r="T80" s="11">
        <f>'Bil 1 2008-2024'!T80</f>
        <v>170790</v>
      </c>
      <c r="U80" s="11">
        <f t="shared" si="19"/>
        <v>15870263</v>
      </c>
      <c r="V80" s="11">
        <f>'Bil 1 2008-2024'!V80</f>
        <v>150981</v>
      </c>
      <c r="W80" s="11">
        <f t="shared" si="20"/>
        <v>16021244</v>
      </c>
      <c r="X80" s="11">
        <f>'Bil 1 2008-2024'!X80</f>
        <v>983533</v>
      </c>
      <c r="Y80" s="11">
        <f t="shared" si="21"/>
        <v>17004777</v>
      </c>
      <c r="Z80" s="11">
        <f>'Bil 1 2008-2024'!Z80</f>
        <v>416270</v>
      </c>
      <c r="AA80" s="11">
        <f t="shared" si="21"/>
        <v>17421047</v>
      </c>
      <c r="AB80" s="11">
        <f>'Bil 1 2008-2024'!AB80</f>
        <v>451230</v>
      </c>
      <c r="AC80" s="301">
        <f t="shared" si="22"/>
        <v>17872277</v>
      </c>
      <c r="AD80" s="11">
        <f>'Bil 1 2008-2024'!AD80</f>
        <v>2362135</v>
      </c>
      <c r="AE80" s="301">
        <f t="shared" si="22"/>
        <v>20234412</v>
      </c>
      <c r="AF80" s="2"/>
      <c r="AG80" s="2"/>
      <c r="AH80" s="2"/>
    </row>
    <row r="81" spans="1:34" ht="14.25">
      <c r="A81" s="9">
        <v>780</v>
      </c>
      <c r="B81" s="10" t="s">
        <v>155</v>
      </c>
      <c r="C81" s="87">
        <v>105574889.17063722</v>
      </c>
      <c r="D81" s="87">
        <v>13682522</v>
      </c>
      <c r="E81" s="86">
        <f t="shared" si="12"/>
        <v>119257411.17063722</v>
      </c>
      <c r="F81" s="87">
        <v>1967933</v>
      </c>
      <c r="G81" s="86">
        <f t="shared" si="13"/>
        <v>121225344.17063722</v>
      </c>
      <c r="H81" s="87">
        <v>3149749</v>
      </c>
      <c r="I81" s="86">
        <f t="shared" si="14"/>
        <v>124375093.17063722</v>
      </c>
      <c r="J81" s="86">
        <f>'Bil 1 2008-2024'!K81</f>
        <v>8671044</v>
      </c>
      <c r="K81" s="194">
        <f>'Bil 1 2008-2024'!L81</f>
        <v>23758</v>
      </c>
      <c r="L81" s="211">
        <v>142508</v>
      </c>
      <c r="M81" s="95">
        <f t="shared" si="15"/>
        <v>133069895.17063722</v>
      </c>
      <c r="N81" s="95">
        <f>'Bil 1 2008-2024'!N81</f>
        <v>737126.8293627799</v>
      </c>
      <c r="O81" s="86">
        <f t="shared" si="16"/>
        <v>133807022</v>
      </c>
      <c r="P81" s="11">
        <f>'Bil 1 2008-2024'!P81</f>
        <v>1992761</v>
      </c>
      <c r="Q81" s="11">
        <f t="shared" si="17"/>
        <v>135799783</v>
      </c>
      <c r="R81" s="11">
        <f>'Bil 1 2008-2024'!R81</f>
        <v>3393449</v>
      </c>
      <c r="S81" s="11">
        <f t="shared" si="18"/>
        <v>139193232</v>
      </c>
      <c r="T81" s="11">
        <f>'Bil 1 2008-2024'!T81</f>
        <v>4152594</v>
      </c>
      <c r="U81" s="11">
        <f t="shared" si="19"/>
        <v>143345826</v>
      </c>
      <c r="V81" s="11">
        <f>'Bil 1 2008-2024'!V81</f>
        <v>5519194</v>
      </c>
      <c r="W81" s="11">
        <f t="shared" si="20"/>
        <v>148865020</v>
      </c>
      <c r="X81" s="11">
        <f>'Bil 1 2008-2024'!X81</f>
        <v>8859210</v>
      </c>
      <c r="Y81" s="11">
        <f t="shared" si="21"/>
        <v>157724230</v>
      </c>
      <c r="Z81" s="11">
        <f>'Bil 1 2008-2024'!Z81</f>
        <v>5547878</v>
      </c>
      <c r="AA81" s="11">
        <f t="shared" si="21"/>
        <v>163272108</v>
      </c>
      <c r="AB81" s="11">
        <f>'Bil 1 2008-2024'!AB81</f>
        <v>6501027</v>
      </c>
      <c r="AC81" s="301">
        <f t="shared" si="22"/>
        <v>169773135</v>
      </c>
      <c r="AD81" s="11">
        <f>'Bil 1 2008-2024'!AD81</f>
        <v>8585043</v>
      </c>
      <c r="AE81" s="301">
        <f t="shared" si="22"/>
        <v>178358178</v>
      </c>
      <c r="AF81" s="2"/>
      <c r="AG81" s="2"/>
      <c r="AH81" s="2"/>
    </row>
    <row r="82" spans="1:34" ht="14.25">
      <c r="A82" s="9">
        <v>781</v>
      </c>
      <c r="B82" s="10" t="s">
        <v>157</v>
      </c>
      <c r="C82" s="87">
        <v>36253251.41610456</v>
      </c>
      <c r="D82" s="87">
        <v>6385452</v>
      </c>
      <c r="E82" s="86">
        <f t="shared" si="12"/>
        <v>42638703.41610456</v>
      </c>
      <c r="F82" s="87">
        <v>1272280</v>
      </c>
      <c r="G82" s="86">
        <f t="shared" si="13"/>
        <v>43910983.41610456</v>
      </c>
      <c r="H82" s="87">
        <v>373361</v>
      </c>
      <c r="I82" s="86">
        <f t="shared" si="14"/>
        <v>44284344.41610456</v>
      </c>
      <c r="J82" s="86">
        <f>'Bil 1 2008-2024'!K82</f>
        <v>2635438</v>
      </c>
      <c r="K82" s="194">
        <f>'Bil 1 2008-2024'!L82</f>
        <v>197987</v>
      </c>
      <c r="L82" s="211">
        <v>329081</v>
      </c>
      <c r="M82" s="95">
        <f t="shared" si="15"/>
        <v>47117769.41610456</v>
      </c>
      <c r="N82" s="95">
        <f>'Bil 1 2008-2024'!N82</f>
        <v>499196.5838954374</v>
      </c>
      <c r="O82" s="86">
        <f t="shared" si="16"/>
        <v>47616966</v>
      </c>
      <c r="P82" s="11">
        <f>'Bil 1 2008-2024'!P82</f>
        <v>1246957</v>
      </c>
      <c r="Q82" s="11">
        <f t="shared" si="17"/>
        <v>48863923</v>
      </c>
      <c r="R82" s="11">
        <f>'Bil 1 2008-2024'!R82</f>
        <v>-371643</v>
      </c>
      <c r="S82" s="11">
        <f t="shared" si="18"/>
        <v>48492280</v>
      </c>
      <c r="T82" s="11">
        <f>'Bil 1 2008-2024'!T82</f>
        <v>1400593</v>
      </c>
      <c r="U82" s="11">
        <f t="shared" si="19"/>
        <v>49892873</v>
      </c>
      <c r="V82" s="11">
        <f>'Bil 1 2008-2024'!V82</f>
        <v>690039</v>
      </c>
      <c r="W82" s="11">
        <f t="shared" si="20"/>
        <v>50582912</v>
      </c>
      <c r="X82" s="11">
        <f>'Bil 1 2008-2024'!X82</f>
        <v>1854699</v>
      </c>
      <c r="Y82" s="11">
        <f t="shared" si="21"/>
        <v>52437611</v>
      </c>
      <c r="Z82" s="11">
        <f>'Bil 1 2008-2024'!Z82</f>
        <v>1869934</v>
      </c>
      <c r="AA82" s="11">
        <f t="shared" si="21"/>
        <v>54307545</v>
      </c>
      <c r="AB82" s="11">
        <f>'Bil 1 2008-2024'!AB82</f>
        <v>2236955</v>
      </c>
      <c r="AC82" s="301">
        <f t="shared" si="22"/>
        <v>56544500</v>
      </c>
      <c r="AD82" s="11">
        <f>'Bil 1 2008-2024'!AD82</f>
        <v>5878025</v>
      </c>
      <c r="AE82" s="301">
        <f t="shared" si="22"/>
        <v>62422525</v>
      </c>
      <c r="AF82" s="2"/>
      <c r="AG82" s="2"/>
      <c r="AH82" s="2"/>
    </row>
    <row r="83" spans="1:34" ht="14.25">
      <c r="A83" s="9">
        <v>821</v>
      </c>
      <c r="B83" s="10" t="s">
        <v>159</v>
      </c>
      <c r="C83" s="87">
        <v>7896392.639395618</v>
      </c>
      <c r="D83" s="87">
        <v>99720</v>
      </c>
      <c r="E83" s="86">
        <f t="shared" si="12"/>
        <v>7996112.639395618</v>
      </c>
      <c r="F83" s="87">
        <v>212681</v>
      </c>
      <c r="G83" s="86">
        <f t="shared" si="13"/>
        <v>8208793.639395618</v>
      </c>
      <c r="H83" s="87">
        <v>275879</v>
      </c>
      <c r="I83" s="86">
        <f t="shared" si="14"/>
        <v>8484672.639395617</v>
      </c>
      <c r="J83" s="86">
        <f>'Bil 1 2008-2024'!K83</f>
        <v>1373014</v>
      </c>
      <c r="K83" s="194">
        <f>'Bil 1 2008-2024'!L83</f>
        <v>2617</v>
      </c>
      <c r="L83" s="211">
        <v>-16375</v>
      </c>
      <c r="M83" s="95">
        <f t="shared" si="15"/>
        <v>9860303.639395617</v>
      </c>
      <c r="N83" s="95">
        <f>'Bil 1 2008-2024'!N83</f>
        <v>-19696.63939561695</v>
      </c>
      <c r="O83" s="86">
        <f t="shared" si="16"/>
        <v>9840607</v>
      </c>
      <c r="P83" s="11">
        <f>'Bil 1 2008-2024'!P83</f>
        <v>67983</v>
      </c>
      <c r="Q83" s="11">
        <f t="shared" si="17"/>
        <v>9908590</v>
      </c>
      <c r="R83" s="11">
        <f>'Bil 1 2008-2024'!R83</f>
        <v>-792548</v>
      </c>
      <c r="S83" s="11">
        <f t="shared" si="18"/>
        <v>9116042</v>
      </c>
      <c r="T83" s="11">
        <f>'Bil 1 2008-2024'!T83</f>
        <v>71177</v>
      </c>
      <c r="U83" s="11">
        <f t="shared" si="19"/>
        <v>9187219</v>
      </c>
      <c r="V83" s="11">
        <f>'Bil 1 2008-2024'!V83</f>
        <v>166863</v>
      </c>
      <c r="W83" s="11">
        <f t="shared" si="20"/>
        <v>9354082</v>
      </c>
      <c r="X83" s="11">
        <f>'Bil 1 2008-2024'!X83</f>
        <v>513409</v>
      </c>
      <c r="Y83" s="11">
        <f t="shared" si="21"/>
        <v>9867491</v>
      </c>
      <c r="Z83" s="11">
        <f>'Bil 1 2008-2024'!Z83</f>
        <v>120596</v>
      </c>
      <c r="AA83" s="11">
        <f t="shared" si="21"/>
        <v>9988087</v>
      </c>
      <c r="AB83" s="11">
        <f>'Bil 1 2008-2024'!AB83</f>
        <v>522912</v>
      </c>
      <c r="AC83" s="301">
        <f t="shared" si="22"/>
        <v>10510999</v>
      </c>
      <c r="AD83" s="11">
        <f>'Bil 1 2008-2024'!AD83</f>
        <v>1182214</v>
      </c>
      <c r="AE83" s="301">
        <f t="shared" si="22"/>
        <v>11693213</v>
      </c>
      <c r="AF83" s="2"/>
      <c r="AG83" s="2"/>
      <c r="AH83" s="2"/>
    </row>
    <row r="84" spans="1:34" ht="14.25">
      <c r="A84" s="9">
        <v>834</v>
      </c>
      <c r="B84" s="10" t="s">
        <v>161</v>
      </c>
      <c r="C84" s="87">
        <v>9474873.95448934</v>
      </c>
      <c r="D84" s="87">
        <v>1902744</v>
      </c>
      <c r="E84" s="86">
        <f t="shared" si="12"/>
        <v>11377617.95448934</v>
      </c>
      <c r="F84" s="87">
        <v>577600</v>
      </c>
      <c r="G84" s="86">
        <f t="shared" si="13"/>
        <v>11955217.95448934</v>
      </c>
      <c r="H84" s="87">
        <v>529783</v>
      </c>
      <c r="I84" s="86">
        <f t="shared" si="14"/>
        <v>12485000.95448934</v>
      </c>
      <c r="J84" s="86">
        <f>'Bil 1 2008-2024'!K84</f>
        <v>1658288</v>
      </c>
      <c r="K84" s="194">
        <f>'Bil 1 2008-2024'!L84</f>
        <v>59981</v>
      </c>
      <c r="L84" s="211">
        <v>91291</v>
      </c>
      <c r="M84" s="95">
        <f t="shared" si="15"/>
        <v>14203269.95448934</v>
      </c>
      <c r="N84" s="95">
        <f>'Bil 1 2008-2024'!N84</f>
        <v>17430.045510660857</v>
      </c>
      <c r="O84" s="86">
        <f t="shared" si="16"/>
        <v>14220700</v>
      </c>
      <c r="P84" s="11">
        <f>'Bil 1 2008-2024'!P84</f>
        <v>-185587</v>
      </c>
      <c r="Q84" s="11">
        <f t="shared" si="17"/>
        <v>14035113</v>
      </c>
      <c r="R84" s="11">
        <f>'Bil 1 2008-2024'!R84</f>
        <v>-909812</v>
      </c>
      <c r="S84" s="11">
        <f t="shared" si="18"/>
        <v>13125301</v>
      </c>
      <c r="T84" s="11">
        <f>'Bil 1 2008-2024'!T84</f>
        <v>210282</v>
      </c>
      <c r="U84" s="11">
        <f t="shared" si="19"/>
        <v>13335583</v>
      </c>
      <c r="V84" s="11">
        <f>'Bil 1 2008-2024'!V84</f>
        <v>248778</v>
      </c>
      <c r="W84" s="11">
        <f t="shared" si="20"/>
        <v>13584361</v>
      </c>
      <c r="X84" s="11">
        <f>'Bil 1 2008-2024'!X84</f>
        <v>1530922</v>
      </c>
      <c r="Y84" s="11">
        <f t="shared" si="21"/>
        <v>15115283</v>
      </c>
      <c r="Z84" s="11">
        <f>'Bil 1 2008-2024'!Z84</f>
        <v>278087</v>
      </c>
      <c r="AA84" s="11">
        <f t="shared" si="21"/>
        <v>15393370</v>
      </c>
      <c r="AB84" s="11">
        <f>'Bil 1 2008-2024'!AB84</f>
        <v>297406</v>
      </c>
      <c r="AC84" s="301">
        <f t="shared" si="22"/>
        <v>15690776</v>
      </c>
      <c r="AD84" s="11">
        <f>'Bil 1 2008-2024'!AD84</f>
        <v>2338586</v>
      </c>
      <c r="AE84" s="301">
        <f t="shared" si="22"/>
        <v>18029362</v>
      </c>
      <c r="AF84" s="2"/>
      <c r="AG84" s="2"/>
      <c r="AH84" s="2"/>
    </row>
    <row r="85" spans="1:34" ht="14.25">
      <c r="A85" s="9">
        <v>840</v>
      </c>
      <c r="B85" s="10" t="s">
        <v>163</v>
      </c>
      <c r="C85" s="87">
        <v>18066170.405159384</v>
      </c>
      <c r="D85" s="87">
        <v>7582936</v>
      </c>
      <c r="E85" s="86">
        <f t="shared" si="12"/>
        <v>25649106.405159384</v>
      </c>
      <c r="F85" s="87">
        <v>944759</v>
      </c>
      <c r="G85" s="86">
        <f t="shared" si="13"/>
        <v>26593865.405159384</v>
      </c>
      <c r="H85" s="87">
        <v>644184</v>
      </c>
      <c r="I85" s="86">
        <f t="shared" si="14"/>
        <v>27238049.405159384</v>
      </c>
      <c r="J85" s="86">
        <f>'Bil 1 2008-2024'!K85</f>
        <v>5753000</v>
      </c>
      <c r="K85" s="194">
        <f>'Bil 1 2008-2024'!L85</f>
        <v>161012</v>
      </c>
      <c r="L85" s="211">
        <v>382498</v>
      </c>
      <c r="M85" s="95">
        <f t="shared" si="15"/>
        <v>33152061.405159384</v>
      </c>
      <c r="N85" s="95">
        <f>'Bil 1 2008-2024'!N85</f>
        <v>1670700.594840616</v>
      </c>
      <c r="O85" s="86">
        <f t="shared" si="16"/>
        <v>34822762</v>
      </c>
      <c r="P85" s="11">
        <f>'Bil 1 2008-2024'!P85</f>
        <v>628369</v>
      </c>
      <c r="Q85" s="11">
        <f t="shared" si="17"/>
        <v>35451131</v>
      </c>
      <c r="R85" s="11">
        <f>'Bil 1 2008-2024'!R85</f>
        <v>69559</v>
      </c>
      <c r="S85" s="11">
        <f t="shared" si="18"/>
        <v>35520690</v>
      </c>
      <c r="T85" s="11">
        <f>'Bil 1 2008-2024'!T85</f>
        <v>1093579</v>
      </c>
      <c r="U85" s="11">
        <f t="shared" si="19"/>
        <v>36614269</v>
      </c>
      <c r="V85" s="11">
        <f>'Bil 1 2008-2024'!V85</f>
        <v>2047656</v>
      </c>
      <c r="W85" s="11">
        <f t="shared" si="20"/>
        <v>38661925</v>
      </c>
      <c r="X85" s="11">
        <f>'Bil 1 2008-2024'!X85</f>
        <v>4536714</v>
      </c>
      <c r="Y85" s="11">
        <f t="shared" si="21"/>
        <v>43198639</v>
      </c>
      <c r="Z85" s="11">
        <f>'Bil 1 2008-2024'!Z85</f>
        <v>1562294</v>
      </c>
      <c r="AA85" s="11">
        <f t="shared" si="21"/>
        <v>44760933</v>
      </c>
      <c r="AB85" s="11">
        <f>'Bil 1 2008-2024'!AB85</f>
        <v>1456521</v>
      </c>
      <c r="AC85" s="301">
        <f t="shared" si="22"/>
        <v>46217454</v>
      </c>
      <c r="AD85" s="11">
        <f>'Bil 1 2008-2024'!AD85</f>
        <v>4877693</v>
      </c>
      <c r="AE85" s="301">
        <f t="shared" si="22"/>
        <v>51095147</v>
      </c>
      <c r="AF85" s="2"/>
      <c r="AG85" s="2"/>
      <c r="AH85" s="2"/>
    </row>
    <row r="86" spans="1:34" ht="14.25">
      <c r="A86" s="9">
        <v>860</v>
      </c>
      <c r="B86" s="10" t="s">
        <v>165</v>
      </c>
      <c r="C86" s="87">
        <v>18880656.13424394</v>
      </c>
      <c r="D86" s="87">
        <v>-101202</v>
      </c>
      <c r="E86" s="86">
        <f t="shared" si="12"/>
        <v>18779454.13424394</v>
      </c>
      <c r="F86" s="87">
        <v>389550</v>
      </c>
      <c r="G86" s="86">
        <f t="shared" si="13"/>
        <v>19169004.13424394</v>
      </c>
      <c r="H86" s="87">
        <v>-18881</v>
      </c>
      <c r="I86" s="86">
        <f t="shared" si="14"/>
        <v>19150123.13424394</v>
      </c>
      <c r="J86" s="86">
        <f>'Bil 1 2008-2024'!K86</f>
        <v>2582699</v>
      </c>
      <c r="K86" s="194">
        <f>'Bil 1 2008-2024'!L86</f>
        <v>29062</v>
      </c>
      <c r="L86" s="211">
        <v>83313</v>
      </c>
      <c r="M86" s="95">
        <f t="shared" si="15"/>
        <v>21761884.13424394</v>
      </c>
      <c r="N86" s="95">
        <f>'Bil 1 2008-2024'!N86</f>
        <v>-462324.1342439391</v>
      </c>
      <c r="O86" s="86">
        <f t="shared" si="16"/>
        <v>21299560</v>
      </c>
      <c r="P86" s="11">
        <f>'Bil 1 2008-2024'!P86</f>
        <v>400695</v>
      </c>
      <c r="Q86" s="11">
        <f t="shared" si="17"/>
        <v>21700255</v>
      </c>
      <c r="R86" s="11">
        <f>'Bil 1 2008-2024'!R86</f>
        <v>-302367</v>
      </c>
      <c r="S86" s="11">
        <f t="shared" si="18"/>
        <v>21397888</v>
      </c>
      <c r="T86" s="11">
        <f>'Bil 1 2008-2024'!T86</f>
        <v>202197</v>
      </c>
      <c r="U86" s="11">
        <f t="shared" si="19"/>
        <v>21600085</v>
      </c>
      <c r="V86" s="11">
        <f>'Bil 1 2008-2024'!V86</f>
        <v>230968</v>
      </c>
      <c r="W86" s="11">
        <f t="shared" si="20"/>
        <v>21831053</v>
      </c>
      <c r="X86" s="11">
        <f>'Bil 1 2008-2024'!X86</f>
        <v>1594797</v>
      </c>
      <c r="Y86" s="11">
        <f t="shared" si="21"/>
        <v>23425850</v>
      </c>
      <c r="Z86" s="11">
        <f>'Bil 1 2008-2024'!Z86</f>
        <v>632808</v>
      </c>
      <c r="AA86" s="11">
        <f t="shared" si="21"/>
        <v>24058658</v>
      </c>
      <c r="AB86" s="11">
        <f>'Bil 1 2008-2024'!AB86</f>
        <v>516431</v>
      </c>
      <c r="AC86" s="301">
        <f t="shared" si="22"/>
        <v>24575089</v>
      </c>
      <c r="AD86" s="11">
        <f>'Bil 1 2008-2024'!AD86</f>
        <v>3662933</v>
      </c>
      <c r="AE86" s="301">
        <f t="shared" si="22"/>
        <v>28238022</v>
      </c>
      <c r="AF86" s="2"/>
      <c r="AG86" s="2"/>
      <c r="AH86" s="2"/>
    </row>
    <row r="87" spans="1:34" ht="14.25">
      <c r="A87" s="9">
        <v>861</v>
      </c>
      <c r="B87" s="10" t="s">
        <v>167</v>
      </c>
      <c r="C87" s="87">
        <v>17457631.312303387</v>
      </c>
      <c r="D87" s="87">
        <v>2060495</v>
      </c>
      <c r="E87" s="86">
        <f t="shared" si="12"/>
        <v>19518126.312303387</v>
      </c>
      <c r="F87" s="87">
        <v>572195</v>
      </c>
      <c r="G87" s="86">
        <f t="shared" si="13"/>
        <v>20090321.312303387</v>
      </c>
      <c r="H87" s="87">
        <v>-313873</v>
      </c>
      <c r="I87" s="86">
        <f t="shared" si="14"/>
        <v>19776448.312303387</v>
      </c>
      <c r="J87" s="86">
        <f>'Bil 1 2008-2024'!K87</f>
        <v>4374127</v>
      </c>
      <c r="K87" s="194">
        <f>'Bil 1 2008-2024'!L87</f>
        <v>45069</v>
      </c>
      <c r="L87" s="211">
        <v>82107</v>
      </c>
      <c r="M87" s="95">
        <f t="shared" si="15"/>
        <v>24195644.312303387</v>
      </c>
      <c r="N87" s="95">
        <f>'Bil 1 2008-2024'!N87</f>
        <v>251291.68769661337</v>
      </c>
      <c r="O87" s="86">
        <f t="shared" si="16"/>
        <v>24446936</v>
      </c>
      <c r="P87" s="11">
        <f>'Bil 1 2008-2024'!P87</f>
        <v>542378</v>
      </c>
      <c r="Q87" s="11">
        <f t="shared" si="17"/>
        <v>24989314</v>
      </c>
      <c r="R87" s="11">
        <f>'Bil 1 2008-2024'!R87</f>
        <v>-494672</v>
      </c>
      <c r="S87" s="11">
        <f t="shared" si="18"/>
        <v>24494642</v>
      </c>
      <c r="T87" s="11">
        <f>'Bil 1 2008-2024'!T87</f>
        <v>325861</v>
      </c>
      <c r="U87" s="11">
        <f t="shared" si="19"/>
        <v>24820503</v>
      </c>
      <c r="V87" s="11">
        <f>'Bil 1 2008-2024'!V87</f>
        <v>489004</v>
      </c>
      <c r="W87" s="11">
        <f t="shared" si="20"/>
        <v>25309507</v>
      </c>
      <c r="X87" s="11">
        <f>'Bil 1 2008-2024'!X87</f>
        <v>3058979</v>
      </c>
      <c r="Y87" s="11">
        <f t="shared" si="21"/>
        <v>28368486</v>
      </c>
      <c r="Z87" s="11">
        <f>'Bil 1 2008-2024'!Z87</f>
        <v>680053</v>
      </c>
      <c r="AA87" s="11">
        <f t="shared" si="21"/>
        <v>29048539</v>
      </c>
      <c r="AB87" s="11">
        <f>'Bil 1 2008-2024'!AB87</f>
        <v>529933</v>
      </c>
      <c r="AC87" s="301">
        <f t="shared" si="22"/>
        <v>29578472</v>
      </c>
      <c r="AD87" s="11">
        <f>'Bil 1 2008-2024'!AD87</f>
        <v>3251665</v>
      </c>
      <c r="AE87" s="301">
        <f t="shared" si="22"/>
        <v>32830137</v>
      </c>
      <c r="AF87" s="2"/>
      <c r="AG87" s="2"/>
      <c r="AH87" s="2"/>
    </row>
    <row r="88" spans="1:34" ht="14.25">
      <c r="A88" s="9">
        <v>862</v>
      </c>
      <c r="B88" s="10" t="s">
        <v>169</v>
      </c>
      <c r="C88" s="87">
        <v>12453792.395937258</v>
      </c>
      <c r="D88" s="87">
        <v>1727220</v>
      </c>
      <c r="E88" s="86">
        <f t="shared" si="12"/>
        <v>14181012.395937258</v>
      </c>
      <c r="F88" s="87">
        <v>214663</v>
      </c>
      <c r="G88" s="86">
        <f t="shared" si="13"/>
        <v>14395675.395937258</v>
      </c>
      <c r="H88" s="87">
        <v>-37966</v>
      </c>
      <c r="I88" s="86">
        <f t="shared" si="14"/>
        <v>14357709.395937258</v>
      </c>
      <c r="J88" s="86">
        <f>'Bil 1 2008-2024'!K88</f>
        <v>598777</v>
      </c>
      <c r="K88" s="194">
        <f>'Bil 1 2008-2024'!L88</f>
        <v>32616</v>
      </c>
      <c r="L88" s="211">
        <v>71304</v>
      </c>
      <c r="M88" s="95">
        <f t="shared" si="15"/>
        <v>14989102.395937258</v>
      </c>
      <c r="N88" s="95">
        <f>'Bil 1 2008-2024'!N88</f>
        <v>-108446.39593725838</v>
      </c>
      <c r="O88" s="86">
        <f t="shared" si="16"/>
        <v>14880656</v>
      </c>
      <c r="P88" s="11">
        <f>'Bil 1 2008-2024'!P88</f>
        <v>342032</v>
      </c>
      <c r="Q88" s="11">
        <f t="shared" si="17"/>
        <v>15222688</v>
      </c>
      <c r="R88" s="11">
        <f>'Bil 1 2008-2024'!R88</f>
        <v>-963312</v>
      </c>
      <c r="S88" s="11">
        <f t="shared" si="18"/>
        <v>14259376</v>
      </c>
      <c r="T88" s="11">
        <f>'Bil 1 2008-2024'!T88</f>
        <v>134752</v>
      </c>
      <c r="U88" s="11">
        <f t="shared" si="19"/>
        <v>14394128</v>
      </c>
      <c r="V88" s="11">
        <f>'Bil 1 2008-2024'!V88</f>
        <v>184158</v>
      </c>
      <c r="W88" s="11">
        <f t="shared" si="20"/>
        <v>14578286</v>
      </c>
      <c r="X88" s="11">
        <f>'Bil 1 2008-2024'!X88</f>
        <v>1450447</v>
      </c>
      <c r="Y88" s="11">
        <f t="shared" si="21"/>
        <v>16028733</v>
      </c>
      <c r="Z88" s="11">
        <f>'Bil 1 2008-2024'!Z88</f>
        <v>312177</v>
      </c>
      <c r="AA88" s="11">
        <f t="shared" si="21"/>
        <v>16340910</v>
      </c>
      <c r="AB88" s="11">
        <f>'Bil 1 2008-2024'!AB88</f>
        <v>444323</v>
      </c>
      <c r="AC88" s="301">
        <f t="shared" si="22"/>
        <v>16785233</v>
      </c>
      <c r="AD88" s="11">
        <f>'Bil 1 2008-2024'!AD88</f>
        <v>2203899</v>
      </c>
      <c r="AE88" s="301">
        <f t="shared" si="22"/>
        <v>18989132</v>
      </c>
      <c r="AF88" s="2"/>
      <c r="AG88" s="2"/>
      <c r="AH88" s="2"/>
    </row>
    <row r="89" spans="1:34" ht="14.25">
      <c r="A89" s="9">
        <v>880</v>
      </c>
      <c r="B89" s="10" t="s">
        <v>171</v>
      </c>
      <c r="C89" s="87">
        <v>81779416.21439691</v>
      </c>
      <c r="D89" s="87">
        <v>10474473</v>
      </c>
      <c r="E89" s="86">
        <f t="shared" si="12"/>
        <v>92253889.21439691</v>
      </c>
      <c r="F89" s="87">
        <v>985638</v>
      </c>
      <c r="G89" s="86">
        <f t="shared" si="13"/>
        <v>93239527.21439691</v>
      </c>
      <c r="H89" s="87">
        <v>1506742</v>
      </c>
      <c r="I89" s="86">
        <f t="shared" si="14"/>
        <v>94746269.21439691</v>
      </c>
      <c r="J89" s="86">
        <f>'Bil 1 2008-2024'!K89</f>
        <v>6820783</v>
      </c>
      <c r="K89" s="194">
        <f>'Bil 1 2008-2024'!L89</f>
        <v>-82172</v>
      </c>
      <c r="L89" s="211">
        <v>-272194</v>
      </c>
      <c r="M89" s="95">
        <f t="shared" si="15"/>
        <v>101484880.21439691</v>
      </c>
      <c r="N89" s="95">
        <f>'Bil 1 2008-2024'!N89</f>
        <v>292758.7856030911</v>
      </c>
      <c r="O89" s="86">
        <f t="shared" si="16"/>
        <v>101777639</v>
      </c>
      <c r="P89" s="11">
        <f>'Bil 1 2008-2024'!P89</f>
        <v>1125101</v>
      </c>
      <c r="Q89" s="11">
        <f t="shared" si="17"/>
        <v>102902740</v>
      </c>
      <c r="R89" s="11">
        <f>'Bil 1 2008-2024'!R89</f>
        <v>1839214</v>
      </c>
      <c r="S89" s="11">
        <f t="shared" si="18"/>
        <v>104741954</v>
      </c>
      <c r="T89" s="11">
        <f>'Bil 1 2008-2024'!T89</f>
        <v>2630713</v>
      </c>
      <c r="U89" s="11">
        <f t="shared" si="19"/>
        <v>107372667</v>
      </c>
      <c r="V89" s="11">
        <f>'Bil 1 2008-2024'!V89</f>
        <v>3895241</v>
      </c>
      <c r="W89" s="11">
        <f t="shared" si="20"/>
        <v>111267908</v>
      </c>
      <c r="X89" s="11">
        <f>'Bil 1 2008-2024'!X89</f>
        <v>7854811</v>
      </c>
      <c r="Y89" s="11">
        <f t="shared" si="21"/>
        <v>119122719</v>
      </c>
      <c r="Z89" s="11">
        <f>'Bil 1 2008-2024'!Z89</f>
        <v>3699545</v>
      </c>
      <c r="AA89" s="11">
        <f t="shared" si="21"/>
        <v>122822264</v>
      </c>
      <c r="AB89" s="11">
        <f>'Bil 1 2008-2024'!AB89</f>
        <v>4443945</v>
      </c>
      <c r="AC89" s="301">
        <f t="shared" si="22"/>
        <v>127266209</v>
      </c>
      <c r="AD89" s="11">
        <f>'Bil 1 2008-2024'!AD89</f>
        <v>8793449</v>
      </c>
      <c r="AE89" s="301">
        <f t="shared" si="22"/>
        <v>136059658</v>
      </c>
      <c r="AF89" s="2"/>
      <c r="AG89" s="2"/>
      <c r="AH89" s="2"/>
    </row>
    <row r="90" spans="1:34" ht="14.25">
      <c r="A90" s="9">
        <v>881</v>
      </c>
      <c r="B90" s="10" t="s">
        <v>173</v>
      </c>
      <c r="C90" s="87">
        <v>26021025.315484397</v>
      </c>
      <c r="D90" s="87">
        <v>4139243</v>
      </c>
      <c r="E90" s="86">
        <f t="shared" si="12"/>
        <v>30160268.315484397</v>
      </c>
      <c r="F90" s="87">
        <v>924931</v>
      </c>
      <c r="G90" s="86">
        <f t="shared" si="13"/>
        <v>31085199.315484397</v>
      </c>
      <c r="H90" s="87">
        <v>747217</v>
      </c>
      <c r="I90" s="86">
        <f t="shared" si="14"/>
        <v>31832416.315484397</v>
      </c>
      <c r="J90" s="86">
        <f>'Bil 1 2008-2024'!K90</f>
        <v>1821291</v>
      </c>
      <c r="K90" s="194">
        <f>'Bil 1 2008-2024'!L90</f>
        <v>79761</v>
      </c>
      <c r="L90" s="211">
        <v>225634</v>
      </c>
      <c r="M90" s="95">
        <f t="shared" si="15"/>
        <v>33733468.3154844</v>
      </c>
      <c r="N90" s="95">
        <f>'Bil 1 2008-2024'!N90</f>
        <v>-401272.3154843971</v>
      </c>
      <c r="O90" s="86">
        <f t="shared" si="16"/>
        <v>33332196</v>
      </c>
      <c r="P90" s="11">
        <f>'Bil 1 2008-2024'!P90</f>
        <v>380888</v>
      </c>
      <c r="Q90" s="11">
        <f t="shared" si="17"/>
        <v>33713084</v>
      </c>
      <c r="R90" s="11">
        <f>'Bil 1 2008-2024'!R90</f>
        <v>-625526</v>
      </c>
      <c r="S90" s="11">
        <f t="shared" si="18"/>
        <v>33087558</v>
      </c>
      <c r="T90" s="11">
        <f>'Bil 1 2008-2024'!T90</f>
        <v>474337</v>
      </c>
      <c r="U90" s="11">
        <f t="shared" si="19"/>
        <v>33561895</v>
      </c>
      <c r="V90" s="11">
        <f>'Bil 1 2008-2024'!V90</f>
        <v>690027</v>
      </c>
      <c r="W90" s="11">
        <f t="shared" si="20"/>
        <v>34251922</v>
      </c>
      <c r="X90" s="11">
        <f>'Bil 1 2008-2024'!X90</f>
        <v>3390414</v>
      </c>
      <c r="Y90" s="11">
        <f t="shared" si="21"/>
        <v>37642336</v>
      </c>
      <c r="Z90" s="11">
        <f>'Bil 1 2008-2024'!Z90</f>
        <v>1160260</v>
      </c>
      <c r="AA90" s="11">
        <f t="shared" si="21"/>
        <v>38802596</v>
      </c>
      <c r="AB90" s="11">
        <f>'Bil 1 2008-2024'!AB90</f>
        <v>440092</v>
      </c>
      <c r="AC90" s="301">
        <f t="shared" si="22"/>
        <v>39242688</v>
      </c>
      <c r="AD90" s="11">
        <f>'Bil 1 2008-2024'!AD90</f>
        <v>4832881</v>
      </c>
      <c r="AE90" s="301">
        <f t="shared" si="22"/>
        <v>44075569</v>
      </c>
      <c r="AF90" s="2"/>
      <c r="AG90" s="2"/>
      <c r="AH90" s="2"/>
    </row>
    <row r="91" spans="1:34" ht="14.25">
      <c r="A91" s="9">
        <v>882</v>
      </c>
      <c r="B91" s="10" t="s">
        <v>175</v>
      </c>
      <c r="C91" s="87">
        <v>34912605.24865543</v>
      </c>
      <c r="D91" s="87">
        <v>5144100</v>
      </c>
      <c r="E91" s="86">
        <f t="shared" si="12"/>
        <v>40056705.24865543</v>
      </c>
      <c r="F91" s="87">
        <v>1097071</v>
      </c>
      <c r="G91" s="86">
        <f t="shared" si="13"/>
        <v>41153776.24865543</v>
      </c>
      <c r="H91" s="87">
        <v>167060</v>
      </c>
      <c r="I91" s="86">
        <f t="shared" si="14"/>
        <v>41320836.24865543</v>
      </c>
      <c r="J91" s="86">
        <f>'Bil 1 2008-2024'!K91</f>
        <v>4713515</v>
      </c>
      <c r="K91" s="194">
        <f>'Bil 1 2008-2024'!L91</f>
        <v>88513</v>
      </c>
      <c r="L91" s="211">
        <v>159426</v>
      </c>
      <c r="M91" s="95">
        <f t="shared" si="15"/>
        <v>46122864.24865543</v>
      </c>
      <c r="N91" s="95">
        <f>'Bil 1 2008-2024'!N91</f>
        <v>333520.751344569</v>
      </c>
      <c r="O91" s="86">
        <f t="shared" si="16"/>
        <v>46456385</v>
      </c>
      <c r="P91" s="11">
        <f>'Bil 1 2008-2024'!P91</f>
        <v>-75432</v>
      </c>
      <c r="Q91" s="11">
        <f t="shared" si="17"/>
        <v>46380953</v>
      </c>
      <c r="R91" s="11">
        <f>'Bil 1 2008-2024'!R91</f>
        <v>221977</v>
      </c>
      <c r="S91" s="11">
        <f t="shared" si="18"/>
        <v>46602930</v>
      </c>
      <c r="T91" s="11">
        <f>'Bil 1 2008-2024'!T91</f>
        <v>1141808</v>
      </c>
      <c r="U91" s="11">
        <f t="shared" si="19"/>
        <v>47744738</v>
      </c>
      <c r="V91" s="11">
        <f>'Bil 1 2008-2024'!V91</f>
        <v>1787256</v>
      </c>
      <c r="W91" s="11">
        <f t="shared" si="20"/>
        <v>49531994</v>
      </c>
      <c r="X91" s="11">
        <f>'Bil 1 2008-2024'!X91</f>
        <v>3661611</v>
      </c>
      <c r="Y91" s="11">
        <f t="shared" si="21"/>
        <v>53193605</v>
      </c>
      <c r="Z91" s="11">
        <f>'Bil 1 2008-2024'!Z91</f>
        <v>1660190</v>
      </c>
      <c r="AA91" s="11">
        <f t="shared" si="21"/>
        <v>54853795</v>
      </c>
      <c r="AB91" s="11">
        <f>'Bil 1 2008-2024'!AB91</f>
        <v>1764556</v>
      </c>
      <c r="AC91" s="301">
        <f t="shared" si="22"/>
        <v>56618351</v>
      </c>
      <c r="AD91" s="11">
        <f>'Bil 1 2008-2024'!AD91</f>
        <v>4421739</v>
      </c>
      <c r="AE91" s="301">
        <f t="shared" si="22"/>
        <v>61040090</v>
      </c>
      <c r="AF91" s="2"/>
      <c r="AG91" s="2"/>
      <c r="AH91" s="2"/>
    </row>
    <row r="92" spans="1:34" ht="14.25">
      <c r="A92" s="9">
        <v>883</v>
      </c>
      <c r="B92" s="10" t="s">
        <v>177</v>
      </c>
      <c r="C92" s="87">
        <v>48408089.017516494</v>
      </c>
      <c r="D92" s="87">
        <v>7697754</v>
      </c>
      <c r="E92" s="86">
        <f t="shared" si="12"/>
        <v>56105843.017516494</v>
      </c>
      <c r="F92" s="87">
        <v>2491296</v>
      </c>
      <c r="G92" s="86">
        <f t="shared" si="13"/>
        <v>58597139.017516494</v>
      </c>
      <c r="H92" s="87">
        <v>812770</v>
      </c>
      <c r="I92" s="86">
        <f t="shared" si="14"/>
        <v>59409909.017516494</v>
      </c>
      <c r="J92" s="86">
        <f>'Bil 1 2008-2024'!K92</f>
        <v>9095536</v>
      </c>
      <c r="K92" s="194">
        <f>'Bil 1 2008-2024'!L92</f>
        <v>143912</v>
      </c>
      <c r="L92" s="211">
        <v>325865</v>
      </c>
      <c r="M92" s="95">
        <f t="shared" si="15"/>
        <v>68649357.0175165</v>
      </c>
      <c r="N92" s="95">
        <f>'Bil 1 2008-2024'!N92</f>
        <v>315863.9824835062</v>
      </c>
      <c r="O92" s="86">
        <f t="shared" si="16"/>
        <v>68965221</v>
      </c>
      <c r="P92" s="11">
        <f>'Bil 1 2008-2024'!P92</f>
        <v>725094</v>
      </c>
      <c r="Q92" s="11">
        <f t="shared" si="17"/>
        <v>69690315</v>
      </c>
      <c r="R92" s="11">
        <f>'Bil 1 2008-2024'!R92</f>
        <v>789390</v>
      </c>
      <c r="S92" s="11">
        <f t="shared" si="18"/>
        <v>70479705</v>
      </c>
      <c r="T92" s="11">
        <f>'Bil 1 2008-2024'!T92</f>
        <v>2106581</v>
      </c>
      <c r="U92" s="11">
        <f t="shared" si="19"/>
        <v>72586286</v>
      </c>
      <c r="V92" s="11">
        <f>'Bil 1 2008-2024'!V92</f>
        <v>2645969</v>
      </c>
      <c r="W92" s="11">
        <f t="shared" si="20"/>
        <v>75232255</v>
      </c>
      <c r="X92" s="11">
        <f>'Bil 1 2008-2024'!X92</f>
        <v>4541070</v>
      </c>
      <c r="Y92" s="11">
        <f t="shared" si="21"/>
        <v>79773325</v>
      </c>
      <c r="Z92" s="11">
        <f>'Bil 1 2008-2024'!Z92</f>
        <v>2975299</v>
      </c>
      <c r="AA92" s="11">
        <f t="shared" si="21"/>
        <v>82748624</v>
      </c>
      <c r="AB92" s="11">
        <f>'Bil 1 2008-2024'!AB92</f>
        <v>2939038</v>
      </c>
      <c r="AC92" s="301">
        <f t="shared" si="22"/>
        <v>85687662</v>
      </c>
      <c r="AD92" s="11">
        <f>'Bil 1 2008-2024'!AD92</f>
        <v>8198236</v>
      </c>
      <c r="AE92" s="301">
        <f t="shared" si="22"/>
        <v>93885898</v>
      </c>
      <c r="AF92" s="2"/>
      <c r="AG92" s="2"/>
      <c r="AH92" s="2"/>
    </row>
    <row r="93" spans="1:34" ht="14.25">
      <c r="A93" s="9">
        <v>884</v>
      </c>
      <c r="B93" s="10" t="s">
        <v>179</v>
      </c>
      <c r="C93" s="87">
        <v>20716902.916617274</v>
      </c>
      <c r="D93" s="87">
        <v>1236069</v>
      </c>
      <c r="E93" s="86">
        <f t="shared" si="12"/>
        <v>21952971.916617274</v>
      </c>
      <c r="F93" s="87">
        <v>332503</v>
      </c>
      <c r="G93" s="86">
        <f t="shared" si="13"/>
        <v>22285474.916617274</v>
      </c>
      <c r="H93" s="87">
        <v>263325</v>
      </c>
      <c r="I93" s="86">
        <f t="shared" si="14"/>
        <v>22548799.916617274</v>
      </c>
      <c r="J93" s="86">
        <f>'Bil 1 2008-2024'!K93</f>
        <v>2982107</v>
      </c>
      <c r="K93" s="194">
        <f>'Bil 1 2008-2024'!L93</f>
        <v>20624</v>
      </c>
      <c r="L93" s="211">
        <v>26781</v>
      </c>
      <c r="M93" s="95">
        <f t="shared" si="15"/>
        <v>25551530.916617274</v>
      </c>
      <c r="N93" s="95">
        <f>'Bil 1 2008-2024'!N93</f>
        <v>46057.083382725716</v>
      </c>
      <c r="O93" s="86">
        <f t="shared" si="16"/>
        <v>25597588</v>
      </c>
      <c r="P93" s="11">
        <f>'Bil 1 2008-2024'!P93</f>
        <v>342544</v>
      </c>
      <c r="Q93" s="11">
        <f t="shared" si="17"/>
        <v>25940132</v>
      </c>
      <c r="R93" s="11">
        <f>'Bil 1 2008-2024'!R93</f>
        <v>16289</v>
      </c>
      <c r="S93" s="11">
        <f t="shared" si="18"/>
        <v>25956421</v>
      </c>
      <c r="T93" s="11">
        <f>'Bil 1 2008-2024'!T93</f>
        <v>474256</v>
      </c>
      <c r="U93" s="11">
        <f t="shared" si="19"/>
        <v>26430677</v>
      </c>
      <c r="V93" s="11">
        <f>'Bil 1 2008-2024'!V93</f>
        <v>945043</v>
      </c>
      <c r="W93" s="11">
        <f t="shared" si="20"/>
        <v>27375720</v>
      </c>
      <c r="X93" s="11">
        <f>'Bil 1 2008-2024'!X93</f>
        <v>1911939</v>
      </c>
      <c r="Y93" s="11">
        <f t="shared" si="21"/>
        <v>29287659</v>
      </c>
      <c r="Z93" s="11">
        <f>'Bil 1 2008-2024'!Z93</f>
        <v>482414</v>
      </c>
      <c r="AA93" s="11">
        <f t="shared" si="21"/>
        <v>29770073</v>
      </c>
      <c r="AB93" s="11">
        <f>'Bil 1 2008-2024'!AB93</f>
        <v>905068</v>
      </c>
      <c r="AC93" s="301">
        <f t="shared" si="22"/>
        <v>30675141</v>
      </c>
      <c r="AD93" s="11">
        <f>'Bil 1 2008-2024'!AD93</f>
        <v>3908203</v>
      </c>
      <c r="AE93" s="301">
        <f t="shared" si="22"/>
        <v>34583344</v>
      </c>
      <c r="AF93" s="2"/>
      <c r="AG93" s="2"/>
      <c r="AH93" s="2"/>
    </row>
    <row r="94" spans="1:34" ht="14.25">
      <c r="A94" s="9">
        <v>885</v>
      </c>
      <c r="B94" s="10" t="s">
        <v>181</v>
      </c>
      <c r="C94" s="87">
        <v>14561091.52534689</v>
      </c>
      <c r="D94" s="87">
        <v>11140027</v>
      </c>
      <c r="E94" s="86">
        <f t="shared" si="12"/>
        <v>25701118.52534689</v>
      </c>
      <c r="F94" s="87">
        <v>1458062</v>
      </c>
      <c r="G94" s="86">
        <f t="shared" si="13"/>
        <v>27159180.52534689</v>
      </c>
      <c r="H94" s="87">
        <v>322265</v>
      </c>
      <c r="I94" s="86">
        <f t="shared" si="14"/>
        <v>27481445.52534689</v>
      </c>
      <c r="J94" s="86">
        <f>'Bil 1 2008-2024'!K94</f>
        <v>6463525</v>
      </c>
      <c r="K94" s="194">
        <f>'Bil 1 2008-2024'!L94</f>
        <v>173063</v>
      </c>
      <c r="L94" s="211">
        <v>574464</v>
      </c>
      <c r="M94" s="95">
        <f t="shared" si="15"/>
        <v>34118033.52534689</v>
      </c>
      <c r="N94" s="95">
        <f>'Bil 1 2008-2024'!N94</f>
        <v>1698946.47465311</v>
      </c>
      <c r="O94" s="86">
        <f t="shared" si="16"/>
        <v>35816980</v>
      </c>
      <c r="P94" s="11">
        <f>'Bil 1 2008-2024'!P94</f>
        <v>1378943</v>
      </c>
      <c r="Q94" s="11">
        <f t="shared" si="17"/>
        <v>37195923</v>
      </c>
      <c r="R94" s="11">
        <f>'Bil 1 2008-2024'!R94</f>
        <v>-30443</v>
      </c>
      <c r="S94" s="11">
        <f t="shared" si="18"/>
        <v>37165480</v>
      </c>
      <c r="T94" s="11">
        <f>'Bil 1 2008-2024'!T94</f>
        <v>1500416</v>
      </c>
      <c r="U94" s="11">
        <f t="shared" si="19"/>
        <v>38665896</v>
      </c>
      <c r="V94" s="11">
        <f>'Bil 1 2008-2024'!V94</f>
        <v>2668013</v>
      </c>
      <c r="W94" s="11">
        <f t="shared" si="20"/>
        <v>41333909</v>
      </c>
      <c r="X94" s="11">
        <f>'Bil 1 2008-2024'!X94</f>
        <v>7549758</v>
      </c>
      <c r="Y94" s="11">
        <f t="shared" si="21"/>
        <v>48883667</v>
      </c>
      <c r="Z94" s="11">
        <f>'Bil 1 2008-2024'!Z94</f>
        <v>1891879</v>
      </c>
      <c r="AA94" s="11">
        <f t="shared" si="21"/>
        <v>50775546</v>
      </c>
      <c r="AB94" s="11">
        <f>'Bil 1 2008-2024'!AB94</f>
        <v>2594548</v>
      </c>
      <c r="AC94" s="301">
        <f t="shared" si="22"/>
        <v>53370094</v>
      </c>
      <c r="AD94" s="11">
        <f>'Bil 1 2008-2024'!AD94</f>
        <v>7390366</v>
      </c>
      <c r="AE94" s="301">
        <f t="shared" si="22"/>
        <v>60760460</v>
      </c>
      <c r="AF94" s="2"/>
      <c r="AG94" s="2"/>
      <c r="AH94" s="2"/>
    </row>
    <row r="95" spans="1:34" ht="14.25">
      <c r="A95" s="9">
        <v>980</v>
      </c>
      <c r="B95" s="10" t="s">
        <v>183</v>
      </c>
      <c r="C95" s="87">
        <v>75910601.42587084</v>
      </c>
      <c r="D95" s="87">
        <v>15933940</v>
      </c>
      <c r="E95" s="86">
        <f t="shared" si="12"/>
        <v>91844541.42587084</v>
      </c>
      <c r="F95" s="87">
        <v>3479698</v>
      </c>
      <c r="G95" s="86">
        <f t="shared" si="13"/>
        <v>95324239.42587084</v>
      </c>
      <c r="H95" s="87">
        <v>3036478</v>
      </c>
      <c r="I95" s="86">
        <f t="shared" si="14"/>
        <v>98360717.42587084</v>
      </c>
      <c r="J95" s="86">
        <f>'Bil 1 2008-2024'!K95</f>
        <v>13627154</v>
      </c>
      <c r="K95" s="194">
        <f>'Bil 1 2008-2024'!L95</f>
        <v>374845</v>
      </c>
      <c r="L95" s="211">
        <v>922115</v>
      </c>
      <c r="M95" s="95">
        <f t="shared" si="15"/>
        <v>112362716.42587084</v>
      </c>
      <c r="N95" s="95">
        <f>'Bil 1 2008-2024'!N95</f>
        <v>3495157.574129164</v>
      </c>
      <c r="O95" s="86">
        <f t="shared" si="16"/>
        <v>115857874</v>
      </c>
      <c r="P95" s="11">
        <f>'Bil 1 2008-2024'!P95</f>
        <v>1872158</v>
      </c>
      <c r="Q95" s="11">
        <f t="shared" si="17"/>
        <v>117730032</v>
      </c>
      <c r="R95" s="11">
        <f>'Bil 1 2008-2024'!R95</f>
        <v>2973611</v>
      </c>
      <c r="S95" s="11">
        <f t="shared" si="18"/>
        <v>120703643</v>
      </c>
      <c r="T95" s="11">
        <f>'Bil 1 2008-2024'!T95</f>
        <v>3972013</v>
      </c>
      <c r="U95" s="11">
        <f t="shared" si="19"/>
        <v>124675656</v>
      </c>
      <c r="V95" s="11">
        <f>'Bil 1 2008-2024'!V95</f>
        <v>8191696</v>
      </c>
      <c r="W95" s="11">
        <f t="shared" si="20"/>
        <v>132867352</v>
      </c>
      <c r="X95" s="11">
        <f>'Bil 1 2008-2024'!X95</f>
        <v>12988500</v>
      </c>
      <c r="Y95" s="11">
        <f t="shared" si="21"/>
        <v>145855852</v>
      </c>
      <c r="Z95" s="11">
        <f>'Bil 1 2008-2024'!Z95</f>
        <v>5705793</v>
      </c>
      <c r="AA95" s="11">
        <f t="shared" si="21"/>
        <v>151561645</v>
      </c>
      <c r="AB95" s="11">
        <f>'Bil 1 2008-2024'!AB95</f>
        <v>8757379</v>
      </c>
      <c r="AC95" s="301">
        <f t="shared" si="22"/>
        <v>160319024</v>
      </c>
      <c r="AD95" s="11">
        <f>'Bil 1 2008-2024'!AD95</f>
        <v>16019521</v>
      </c>
      <c r="AE95" s="301">
        <f t="shared" si="22"/>
        <v>176338545</v>
      </c>
      <c r="AF95" s="2"/>
      <c r="AG95" s="2"/>
      <c r="AH95" s="2"/>
    </row>
    <row r="96" spans="1:34" ht="14.25">
      <c r="A96" s="9">
        <v>1060</v>
      </c>
      <c r="B96" s="10" t="s">
        <v>185</v>
      </c>
      <c r="C96" s="87">
        <v>17595814.86177287</v>
      </c>
      <c r="D96" s="87">
        <v>1960302</v>
      </c>
      <c r="E96" s="86">
        <f t="shared" si="12"/>
        <v>19556116.86177287</v>
      </c>
      <c r="F96" s="87">
        <v>392177</v>
      </c>
      <c r="G96" s="86">
        <f t="shared" si="13"/>
        <v>19948293.86177287</v>
      </c>
      <c r="H96" s="87">
        <v>299854</v>
      </c>
      <c r="I96" s="86">
        <f t="shared" si="14"/>
        <v>20248147.86177287</v>
      </c>
      <c r="J96" s="86">
        <f>'Bil 1 2008-2024'!K96</f>
        <v>-502873</v>
      </c>
      <c r="K96" s="194">
        <f>'Bil 1 2008-2024'!L96</f>
        <v>58459</v>
      </c>
      <c r="L96" s="211">
        <v>145855</v>
      </c>
      <c r="M96" s="95">
        <f t="shared" si="15"/>
        <v>19803733.86177287</v>
      </c>
      <c r="N96" s="95">
        <f>'Bil 1 2008-2024'!N96</f>
        <v>-273985.8617728688</v>
      </c>
      <c r="O96" s="86">
        <f t="shared" si="16"/>
        <v>19529748</v>
      </c>
      <c r="P96" s="11">
        <f>'Bil 1 2008-2024'!P96</f>
        <v>-329809</v>
      </c>
      <c r="Q96" s="11">
        <f t="shared" si="17"/>
        <v>19199939</v>
      </c>
      <c r="R96" s="11">
        <f>'Bil 1 2008-2024'!R96</f>
        <v>-900572</v>
      </c>
      <c r="S96" s="11">
        <f t="shared" si="18"/>
        <v>18299367</v>
      </c>
      <c r="T96" s="11">
        <f>'Bil 1 2008-2024'!T96</f>
        <v>115124</v>
      </c>
      <c r="U96" s="11">
        <f t="shared" si="19"/>
        <v>18414491</v>
      </c>
      <c r="V96" s="11">
        <f>'Bil 1 2008-2024'!V96</f>
        <v>46011</v>
      </c>
      <c r="W96" s="11">
        <f t="shared" si="20"/>
        <v>18460502</v>
      </c>
      <c r="X96" s="11">
        <f>'Bil 1 2008-2024'!X96</f>
        <v>1959756</v>
      </c>
      <c r="Y96" s="11">
        <f t="shared" si="21"/>
        <v>20420258</v>
      </c>
      <c r="Z96" s="11">
        <f>'Bil 1 2008-2024'!Z96</f>
        <v>320451</v>
      </c>
      <c r="AA96" s="11">
        <f t="shared" si="21"/>
        <v>20740709</v>
      </c>
      <c r="AB96" s="11">
        <f>'Bil 1 2008-2024'!AB96</f>
        <v>898853</v>
      </c>
      <c r="AC96" s="301">
        <f t="shared" si="22"/>
        <v>21639562</v>
      </c>
      <c r="AD96" s="11">
        <f>'Bil 1 2008-2024'!AD96</f>
        <v>3383276</v>
      </c>
      <c r="AE96" s="301">
        <f t="shared" si="22"/>
        <v>25022838</v>
      </c>
      <c r="AF96" s="2"/>
      <c r="AG96" s="2"/>
      <c r="AH96" s="2"/>
    </row>
    <row r="97" spans="1:34" ht="14.25">
      <c r="A97" s="9">
        <v>1080</v>
      </c>
      <c r="B97" s="10" t="s">
        <v>187</v>
      </c>
      <c r="C97" s="87">
        <v>82815792.83541805</v>
      </c>
      <c r="D97" s="87">
        <v>12742655</v>
      </c>
      <c r="E97" s="86">
        <f t="shared" si="12"/>
        <v>95558447.83541805</v>
      </c>
      <c r="F97" s="87">
        <v>2850369</v>
      </c>
      <c r="G97" s="86">
        <f t="shared" si="13"/>
        <v>98408816.83541805</v>
      </c>
      <c r="H97" s="87">
        <v>2238722</v>
      </c>
      <c r="I97" s="86">
        <f t="shared" si="14"/>
        <v>100647538.83541805</v>
      </c>
      <c r="J97" s="86">
        <f>'Bil 1 2008-2024'!K97</f>
        <v>8235710</v>
      </c>
      <c r="K97" s="194">
        <f>'Bil 1 2008-2024'!L97</f>
        <v>187239</v>
      </c>
      <c r="L97" s="211">
        <v>499704</v>
      </c>
      <c r="M97" s="95">
        <f t="shared" si="15"/>
        <v>109070487.83541805</v>
      </c>
      <c r="N97" s="95">
        <f>'Bil 1 2008-2024'!N97</f>
        <v>680013.1645819545</v>
      </c>
      <c r="O97" s="86">
        <f t="shared" si="16"/>
        <v>109750501</v>
      </c>
      <c r="P97" s="11">
        <f>'Bil 1 2008-2024'!P97</f>
        <v>940475</v>
      </c>
      <c r="Q97" s="11">
        <f t="shared" si="17"/>
        <v>110690976</v>
      </c>
      <c r="R97" s="11">
        <f>'Bil 1 2008-2024'!R97</f>
        <v>871303</v>
      </c>
      <c r="S97" s="11">
        <f t="shared" si="18"/>
        <v>111562279</v>
      </c>
      <c r="T97" s="11">
        <f>'Bil 1 2008-2024'!T97</f>
        <v>2768550</v>
      </c>
      <c r="U97" s="11">
        <f t="shared" si="19"/>
        <v>114330829</v>
      </c>
      <c r="V97" s="11">
        <f>'Bil 1 2008-2024'!V97</f>
        <v>3610770</v>
      </c>
      <c r="W97" s="11">
        <f t="shared" si="20"/>
        <v>117941599</v>
      </c>
      <c r="X97" s="11">
        <f>'Bil 1 2008-2024'!X97</f>
        <v>6430097</v>
      </c>
      <c r="Y97" s="11">
        <f t="shared" si="21"/>
        <v>124371696</v>
      </c>
      <c r="Z97" s="11">
        <f>'Bil 1 2008-2024'!Z97</f>
        <v>3707727</v>
      </c>
      <c r="AA97" s="11">
        <f t="shared" si="21"/>
        <v>128079423</v>
      </c>
      <c r="AB97" s="11">
        <f>'Bil 1 2008-2024'!AB97</f>
        <v>5539924</v>
      </c>
      <c r="AC97" s="301">
        <f t="shared" si="22"/>
        <v>133619347</v>
      </c>
      <c r="AD97" s="11">
        <f>'Bil 1 2008-2024'!AD97</f>
        <v>12329471</v>
      </c>
      <c r="AE97" s="301">
        <f t="shared" si="22"/>
        <v>145948818</v>
      </c>
      <c r="AF97" s="2"/>
      <c r="AG97" s="2"/>
      <c r="AH97" s="2"/>
    </row>
    <row r="98" spans="1:34" ht="14.25">
      <c r="A98" s="9">
        <v>1081</v>
      </c>
      <c r="B98" s="10" t="s">
        <v>189</v>
      </c>
      <c r="C98" s="87">
        <v>37839704.85905229</v>
      </c>
      <c r="D98" s="87">
        <v>8226274</v>
      </c>
      <c r="E98" s="86">
        <f t="shared" si="12"/>
        <v>46065978.85905229</v>
      </c>
      <c r="F98" s="87">
        <v>1048046</v>
      </c>
      <c r="G98" s="86">
        <f t="shared" si="13"/>
        <v>47114024.85905229</v>
      </c>
      <c r="H98" s="87">
        <v>1357871</v>
      </c>
      <c r="I98" s="86">
        <f t="shared" si="14"/>
        <v>48471895.85905229</v>
      </c>
      <c r="J98" s="86">
        <f>'Bil 1 2008-2024'!K98</f>
        <v>5127929</v>
      </c>
      <c r="K98" s="194">
        <f>'Bil 1 2008-2024'!L98</f>
        <v>206047</v>
      </c>
      <c r="L98" s="211">
        <v>426344</v>
      </c>
      <c r="M98" s="95">
        <f t="shared" si="15"/>
        <v>53805871.85905229</v>
      </c>
      <c r="N98" s="95">
        <f>'Bil 1 2008-2024'!N98</f>
        <v>367098.140947707</v>
      </c>
      <c r="O98" s="86">
        <f t="shared" si="16"/>
        <v>54172970</v>
      </c>
      <c r="P98" s="11">
        <f>'Bil 1 2008-2024'!P98</f>
        <v>-286162</v>
      </c>
      <c r="Q98" s="11">
        <f t="shared" si="17"/>
        <v>53886808</v>
      </c>
      <c r="R98" s="11">
        <f>'Bil 1 2008-2024'!R98</f>
        <v>-887365</v>
      </c>
      <c r="S98" s="11">
        <f t="shared" si="18"/>
        <v>52999443</v>
      </c>
      <c r="T98" s="11">
        <f>'Bil 1 2008-2024'!T98</f>
        <v>980849</v>
      </c>
      <c r="U98" s="11">
        <f t="shared" si="19"/>
        <v>53980292</v>
      </c>
      <c r="V98" s="11">
        <f>'Bil 1 2008-2024'!V98</f>
        <v>1191599</v>
      </c>
      <c r="W98" s="11">
        <f t="shared" si="20"/>
        <v>55171891</v>
      </c>
      <c r="X98" s="11">
        <f>'Bil 1 2008-2024'!X98</f>
        <v>1962751</v>
      </c>
      <c r="Y98" s="11">
        <f t="shared" si="21"/>
        <v>57134642</v>
      </c>
      <c r="Z98" s="11">
        <f>'Bil 1 2008-2024'!Z98</f>
        <v>1407324</v>
      </c>
      <c r="AA98" s="11">
        <f t="shared" si="21"/>
        <v>58541966</v>
      </c>
      <c r="AB98" s="11">
        <f>'Bil 1 2008-2024'!AB98</f>
        <v>2233505</v>
      </c>
      <c r="AC98" s="301">
        <f t="shared" si="22"/>
        <v>60775471</v>
      </c>
      <c r="AD98" s="11">
        <f>'Bil 1 2008-2024'!AD98</f>
        <v>7832211</v>
      </c>
      <c r="AE98" s="301">
        <f t="shared" si="22"/>
        <v>68607682</v>
      </c>
      <c r="AF98" s="2"/>
      <c r="AG98" s="2"/>
      <c r="AH98" s="2"/>
    </row>
    <row r="99" spans="1:34" ht="14.25">
      <c r="A99" s="9">
        <v>1082</v>
      </c>
      <c r="B99" s="10" t="s">
        <v>191</v>
      </c>
      <c r="C99" s="87">
        <v>41277020.65210571</v>
      </c>
      <c r="D99" s="87">
        <v>7767814</v>
      </c>
      <c r="E99" s="86">
        <f t="shared" si="12"/>
        <v>49044834.65210571</v>
      </c>
      <c r="F99" s="87">
        <v>806823</v>
      </c>
      <c r="G99" s="86">
        <f t="shared" si="13"/>
        <v>49851657.65210571</v>
      </c>
      <c r="H99" s="87">
        <v>542315</v>
      </c>
      <c r="I99" s="86">
        <f t="shared" si="14"/>
        <v>50393972.65210571</v>
      </c>
      <c r="J99" s="86">
        <f>'Bil 1 2008-2024'!K99</f>
        <v>4329822</v>
      </c>
      <c r="K99" s="194">
        <f>'Bil 1 2008-2024'!L99</f>
        <v>103800</v>
      </c>
      <c r="L99" s="211">
        <v>372271</v>
      </c>
      <c r="M99" s="95">
        <f t="shared" si="15"/>
        <v>54827594.65210571</v>
      </c>
      <c r="N99" s="95">
        <f>'Bil 1 2008-2024'!N99</f>
        <v>29969.3478942886</v>
      </c>
      <c r="O99" s="86">
        <f t="shared" si="16"/>
        <v>54857564</v>
      </c>
      <c r="P99" s="11">
        <f>'Bil 1 2008-2024'!P99</f>
        <v>467641</v>
      </c>
      <c r="Q99" s="11">
        <f t="shared" si="17"/>
        <v>55325205</v>
      </c>
      <c r="R99" s="11">
        <f>'Bil 1 2008-2024'!R99</f>
        <v>-67269</v>
      </c>
      <c r="S99" s="11">
        <f t="shared" si="18"/>
        <v>55257936</v>
      </c>
      <c r="T99" s="11">
        <f>'Bil 1 2008-2024'!T99</f>
        <v>1248382</v>
      </c>
      <c r="U99" s="11">
        <f t="shared" si="19"/>
        <v>56506318</v>
      </c>
      <c r="V99" s="11">
        <f>'Bil 1 2008-2024'!V99</f>
        <v>1377788</v>
      </c>
      <c r="W99" s="11">
        <f t="shared" si="20"/>
        <v>57884106</v>
      </c>
      <c r="X99" s="11">
        <f>'Bil 1 2008-2024'!X99</f>
        <v>4525885</v>
      </c>
      <c r="Y99" s="11">
        <f t="shared" si="21"/>
        <v>62409991</v>
      </c>
      <c r="Z99" s="11">
        <f>'Bil 1 2008-2024'!Z99</f>
        <v>1719692</v>
      </c>
      <c r="AA99" s="11">
        <f t="shared" si="21"/>
        <v>64129683</v>
      </c>
      <c r="AB99" s="11">
        <f>'Bil 1 2008-2024'!AB99</f>
        <v>2170113</v>
      </c>
      <c r="AC99" s="301">
        <f t="shared" si="22"/>
        <v>66299796</v>
      </c>
      <c r="AD99" s="11">
        <f>'Bil 1 2008-2024'!AD99</f>
        <v>6719469</v>
      </c>
      <c r="AE99" s="301">
        <f t="shared" si="22"/>
        <v>73019265</v>
      </c>
      <c r="AF99" s="2"/>
      <c r="AG99" s="2"/>
      <c r="AH99" s="2"/>
    </row>
    <row r="100" spans="1:34" ht="14.25">
      <c r="A100" s="9">
        <v>1083</v>
      </c>
      <c r="B100" s="10" t="s">
        <v>193</v>
      </c>
      <c r="C100" s="87">
        <v>22348531.750737723</v>
      </c>
      <c r="D100" s="87">
        <v>5704537</v>
      </c>
      <c r="E100" s="86">
        <f t="shared" si="12"/>
        <v>28053068.750737723</v>
      </c>
      <c r="F100" s="87">
        <v>2069897</v>
      </c>
      <c r="G100" s="86">
        <f t="shared" si="13"/>
        <v>30122965.750737723</v>
      </c>
      <c r="H100" s="87">
        <v>-102560</v>
      </c>
      <c r="I100" s="86">
        <f t="shared" si="14"/>
        <v>30020405.750737723</v>
      </c>
      <c r="J100" s="86">
        <f>'Bil 1 2008-2024'!K100</f>
        <v>5145774</v>
      </c>
      <c r="K100" s="194">
        <f>'Bil 1 2008-2024'!L100</f>
        <v>140924</v>
      </c>
      <c r="L100" s="211">
        <v>306043</v>
      </c>
      <c r="M100" s="95">
        <f t="shared" si="15"/>
        <v>35307103.75073773</v>
      </c>
      <c r="N100" s="95">
        <f>'Bil 1 2008-2024'!N100</f>
        <v>991327.2492622733</v>
      </c>
      <c r="O100" s="86">
        <f t="shared" si="16"/>
        <v>36298431</v>
      </c>
      <c r="P100" s="11">
        <f>'Bil 1 2008-2024'!P100</f>
        <v>710203</v>
      </c>
      <c r="Q100" s="11">
        <f t="shared" si="17"/>
        <v>37008634</v>
      </c>
      <c r="R100" s="11">
        <f>'Bil 1 2008-2024'!R100</f>
        <v>-416684</v>
      </c>
      <c r="S100" s="11">
        <f t="shared" si="18"/>
        <v>36591950</v>
      </c>
      <c r="T100" s="11">
        <f>'Bil 1 2008-2024'!T100</f>
        <v>817899</v>
      </c>
      <c r="U100" s="11">
        <f t="shared" si="19"/>
        <v>37409849</v>
      </c>
      <c r="V100" s="11">
        <f>'Bil 1 2008-2024'!V100</f>
        <v>848855</v>
      </c>
      <c r="W100" s="11">
        <f t="shared" si="20"/>
        <v>38258704</v>
      </c>
      <c r="X100" s="11">
        <f>'Bil 1 2008-2024'!X100</f>
        <v>3477888</v>
      </c>
      <c r="Y100" s="11">
        <f t="shared" si="21"/>
        <v>41736592</v>
      </c>
      <c r="Z100" s="11">
        <f>'Bil 1 2008-2024'!Z100</f>
        <v>1231702</v>
      </c>
      <c r="AA100" s="11">
        <f t="shared" si="21"/>
        <v>42968294</v>
      </c>
      <c r="AB100" s="11">
        <f>'Bil 1 2008-2024'!AB100</f>
        <v>1742762</v>
      </c>
      <c r="AC100" s="301">
        <f t="shared" si="22"/>
        <v>44711056</v>
      </c>
      <c r="AD100" s="11">
        <f>'Bil 1 2008-2024'!AD100</f>
        <v>6010517</v>
      </c>
      <c r="AE100" s="301">
        <f t="shared" si="22"/>
        <v>50721573</v>
      </c>
      <c r="AF100" s="2"/>
      <c r="AG100" s="2"/>
      <c r="AH100" s="2"/>
    </row>
    <row r="101" spans="1:34" ht="14.25">
      <c r="A101" s="9">
        <v>1214</v>
      </c>
      <c r="B101" s="10" t="s">
        <v>195</v>
      </c>
      <c r="C101" s="87">
        <v>17461617.37623039</v>
      </c>
      <c r="D101" s="87">
        <v>3860523</v>
      </c>
      <c r="E101" s="86">
        <f t="shared" si="12"/>
        <v>21322140.37623039</v>
      </c>
      <c r="F101" s="87">
        <v>247514</v>
      </c>
      <c r="G101" s="86">
        <f t="shared" si="13"/>
        <v>21569654.37623039</v>
      </c>
      <c r="H101" s="87">
        <v>567415</v>
      </c>
      <c r="I101" s="86">
        <f t="shared" si="14"/>
        <v>22137069.37623039</v>
      </c>
      <c r="J101" s="86">
        <f>'Bil 1 2008-2024'!K101</f>
        <v>2639277</v>
      </c>
      <c r="K101" s="194">
        <f>'Bil 1 2008-2024'!L101</f>
        <v>49985</v>
      </c>
      <c r="L101" s="211">
        <v>179714</v>
      </c>
      <c r="M101" s="95">
        <f t="shared" si="15"/>
        <v>24826331.37623039</v>
      </c>
      <c r="N101" s="95">
        <f>'Bil 1 2008-2024'!N101</f>
        <v>319817.6237696111</v>
      </c>
      <c r="O101" s="86">
        <f t="shared" si="16"/>
        <v>25146149</v>
      </c>
      <c r="P101" s="11">
        <f>'Bil 1 2008-2024'!P101</f>
        <v>587986</v>
      </c>
      <c r="Q101" s="11">
        <f t="shared" si="17"/>
        <v>25734135</v>
      </c>
      <c r="R101" s="11">
        <f>'Bil 1 2008-2024'!R101</f>
        <v>-1050828</v>
      </c>
      <c r="S101" s="11">
        <f t="shared" si="18"/>
        <v>24683307</v>
      </c>
      <c r="T101" s="11">
        <f>'Bil 1 2008-2024'!T101</f>
        <v>539897</v>
      </c>
      <c r="U101" s="11">
        <f t="shared" si="19"/>
        <v>25223204</v>
      </c>
      <c r="V101" s="11">
        <f>'Bil 1 2008-2024'!V101</f>
        <v>802691</v>
      </c>
      <c r="W101" s="11">
        <f t="shared" si="20"/>
        <v>26025895</v>
      </c>
      <c r="X101" s="11">
        <f>'Bil 1 2008-2024'!X101</f>
        <v>2724662</v>
      </c>
      <c r="Y101" s="11">
        <f t="shared" si="21"/>
        <v>28750557</v>
      </c>
      <c r="Z101" s="11">
        <f>'Bil 1 2008-2024'!Z101</f>
        <v>793874</v>
      </c>
      <c r="AA101" s="11">
        <f t="shared" si="21"/>
        <v>29544431</v>
      </c>
      <c r="AB101" s="11">
        <f>'Bil 1 2008-2024'!AB101</f>
        <v>693919</v>
      </c>
      <c r="AC101" s="301">
        <f t="shared" si="22"/>
        <v>30238350</v>
      </c>
      <c r="AD101" s="11">
        <f>'Bil 1 2008-2024'!AD101</f>
        <v>4259427</v>
      </c>
      <c r="AE101" s="301">
        <f t="shared" si="22"/>
        <v>34497777</v>
      </c>
      <c r="AF101" s="2"/>
      <c r="AG101" s="2"/>
      <c r="AH101" s="2"/>
    </row>
    <row r="102" spans="1:34" ht="14.25">
      <c r="A102" s="9">
        <v>1230</v>
      </c>
      <c r="B102" s="10" t="s">
        <v>197</v>
      </c>
      <c r="C102" s="87">
        <v>28026015.470767584</v>
      </c>
      <c r="D102" s="87">
        <v>2889174</v>
      </c>
      <c r="E102" s="86">
        <f t="shared" si="12"/>
        <v>30915189.470767584</v>
      </c>
      <c r="F102" s="87">
        <v>397493</v>
      </c>
      <c r="G102" s="86">
        <f t="shared" si="13"/>
        <v>31312682.470767584</v>
      </c>
      <c r="H102" s="87">
        <v>991739</v>
      </c>
      <c r="I102" s="86">
        <f t="shared" si="14"/>
        <v>32304421.470767584</v>
      </c>
      <c r="J102" s="86">
        <f>'Bil 1 2008-2024'!K102</f>
        <v>2318650</v>
      </c>
      <c r="K102" s="194">
        <f>'Bil 1 2008-2024'!L102</f>
        <v>25800</v>
      </c>
      <c r="L102" s="211">
        <v>-8879</v>
      </c>
      <c r="M102" s="95">
        <f t="shared" si="15"/>
        <v>34648871.47076759</v>
      </c>
      <c r="N102" s="95">
        <f>'Bil 1 2008-2024'!N102</f>
        <v>1551647.5292324126</v>
      </c>
      <c r="O102" s="86">
        <f t="shared" si="16"/>
        <v>36200519</v>
      </c>
      <c r="P102" s="11">
        <f>'Bil 1 2008-2024'!P102</f>
        <v>497298</v>
      </c>
      <c r="Q102" s="11">
        <f t="shared" si="17"/>
        <v>36697817</v>
      </c>
      <c r="R102" s="11">
        <f>'Bil 1 2008-2024'!R102</f>
        <v>1063711</v>
      </c>
      <c r="S102" s="11">
        <f t="shared" si="18"/>
        <v>37761528</v>
      </c>
      <c r="T102" s="11">
        <f>'Bil 1 2008-2024'!T102</f>
        <v>1361397</v>
      </c>
      <c r="U102" s="11">
        <f t="shared" si="19"/>
        <v>39122925</v>
      </c>
      <c r="V102" s="11">
        <f>'Bil 1 2008-2024'!V102</f>
        <v>2109794</v>
      </c>
      <c r="W102" s="11">
        <f t="shared" si="20"/>
        <v>41232719</v>
      </c>
      <c r="X102" s="11">
        <f>'Bil 1 2008-2024'!X102</f>
        <v>1274790</v>
      </c>
      <c r="Y102" s="11">
        <f t="shared" si="21"/>
        <v>42507509</v>
      </c>
      <c r="Z102" s="11">
        <f>'Bil 1 2008-2024'!Z102</f>
        <v>1751513</v>
      </c>
      <c r="AA102" s="11">
        <f t="shared" si="21"/>
        <v>44259022</v>
      </c>
      <c r="AB102" s="11">
        <f>'Bil 1 2008-2024'!AB102</f>
        <v>1936838</v>
      </c>
      <c r="AC102" s="301">
        <f t="shared" si="22"/>
        <v>46195860</v>
      </c>
      <c r="AD102" s="11">
        <f>'Bil 1 2008-2024'!AD102</f>
        <v>1695351</v>
      </c>
      <c r="AE102" s="301">
        <f t="shared" si="22"/>
        <v>47891211</v>
      </c>
      <c r="AF102" s="2"/>
      <c r="AG102" s="2"/>
      <c r="AH102" s="2"/>
    </row>
    <row r="103" spans="1:34" ht="14.25">
      <c r="A103" s="9">
        <v>1231</v>
      </c>
      <c r="B103" s="10" t="s">
        <v>199</v>
      </c>
      <c r="C103" s="87">
        <v>21070333.918144993</v>
      </c>
      <c r="D103" s="87">
        <v>1585844</v>
      </c>
      <c r="E103" s="86">
        <f t="shared" si="12"/>
        <v>22656177.918144993</v>
      </c>
      <c r="F103" s="87">
        <v>154592</v>
      </c>
      <c r="G103" s="86">
        <f t="shared" si="13"/>
        <v>22810769.918144993</v>
      </c>
      <c r="H103" s="87">
        <v>386582</v>
      </c>
      <c r="I103" s="86">
        <f t="shared" si="14"/>
        <v>23197351.918144993</v>
      </c>
      <c r="J103" s="86">
        <f>'Bil 1 2008-2024'!K103</f>
        <v>1412580</v>
      </c>
      <c r="K103" s="194">
        <f>'Bil 1 2008-2024'!L103</f>
        <v>15732</v>
      </c>
      <c r="L103" s="211">
        <v>53957</v>
      </c>
      <c r="M103" s="95">
        <f t="shared" si="15"/>
        <v>24625663.918144993</v>
      </c>
      <c r="N103" s="95">
        <f>'Bil 1 2008-2024'!N103</f>
        <v>169461.08185500652</v>
      </c>
      <c r="O103" s="86">
        <f t="shared" si="16"/>
        <v>24795125</v>
      </c>
      <c r="P103" s="11">
        <f>'Bil 1 2008-2024'!P103</f>
        <v>192360</v>
      </c>
      <c r="Q103" s="11">
        <f t="shared" si="17"/>
        <v>24987485</v>
      </c>
      <c r="R103" s="11">
        <f>'Bil 1 2008-2024'!R103</f>
        <v>432839</v>
      </c>
      <c r="S103" s="11">
        <f t="shared" si="18"/>
        <v>25420324</v>
      </c>
      <c r="T103" s="11">
        <f>'Bil 1 2008-2024'!T103</f>
        <v>567426</v>
      </c>
      <c r="U103" s="11">
        <f t="shared" si="19"/>
        <v>25987750</v>
      </c>
      <c r="V103" s="11">
        <f>'Bil 1 2008-2024'!V103</f>
        <v>1106796</v>
      </c>
      <c r="W103" s="11">
        <f t="shared" si="20"/>
        <v>27094546</v>
      </c>
      <c r="X103" s="11">
        <f>'Bil 1 2008-2024'!X103</f>
        <v>912369</v>
      </c>
      <c r="Y103" s="11">
        <f t="shared" si="21"/>
        <v>28006915</v>
      </c>
      <c r="Z103" s="11">
        <f>'Bil 1 2008-2024'!Z103</f>
        <v>859405</v>
      </c>
      <c r="AA103" s="11">
        <f t="shared" si="21"/>
        <v>28866320</v>
      </c>
      <c r="AB103" s="11">
        <f>'Bil 1 2008-2024'!AB103</f>
        <v>1077630</v>
      </c>
      <c r="AC103" s="301">
        <f t="shared" si="22"/>
        <v>29943950</v>
      </c>
      <c r="AD103" s="11">
        <f>'Bil 1 2008-2024'!AD103</f>
        <v>1206202</v>
      </c>
      <c r="AE103" s="301">
        <f t="shared" si="22"/>
        <v>31150152</v>
      </c>
      <c r="AF103" s="2"/>
      <c r="AG103" s="2"/>
      <c r="AH103" s="2"/>
    </row>
    <row r="104" spans="1:34" ht="14.25">
      <c r="A104" s="9">
        <v>1233</v>
      </c>
      <c r="B104" s="10" t="s">
        <v>201</v>
      </c>
      <c r="C104" s="87">
        <v>43282010.8073889</v>
      </c>
      <c r="D104" s="87">
        <v>4882766</v>
      </c>
      <c r="E104" s="86">
        <f t="shared" si="12"/>
        <v>48164776.8073889</v>
      </c>
      <c r="F104" s="87">
        <v>758722</v>
      </c>
      <c r="G104" s="86">
        <f t="shared" si="13"/>
        <v>48923498.8073889</v>
      </c>
      <c r="H104" s="87">
        <v>1662775</v>
      </c>
      <c r="I104" s="86">
        <f t="shared" si="14"/>
        <v>50586273.8073889</v>
      </c>
      <c r="J104" s="86">
        <f>'Bil 1 2008-2024'!K104</f>
        <v>4712160</v>
      </c>
      <c r="K104" s="194">
        <f>'Bil 1 2008-2024'!L104</f>
        <v>115224</v>
      </c>
      <c r="L104" s="211">
        <v>273519</v>
      </c>
      <c r="M104" s="95">
        <f t="shared" si="15"/>
        <v>55413657.8073889</v>
      </c>
      <c r="N104" s="95">
        <f>'Bil 1 2008-2024'!N104</f>
        <v>3334000.1926110983</v>
      </c>
      <c r="O104" s="86">
        <f t="shared" si="16"/>
        <v>58747658</v>
      </c>
      <c r="P104" s="11">
        <f>'Bil 1 2008-2024'!P104</f>
        <v>837667</v>
      </c>
      <c r="Q104" s="11">
        <f t="shared" si="17"/>
        <v>59585325</v>
      </c>
      <c r="R104" s="11">
        <f>'Bil 1 2008-2024'!R104</f>
        <v>2364613</v>
      </c>
      <c r="S104" s="11">
        <f t="shared" si="18"/>
        <v>61949938</v>
      </c>
      <c r="T104" s="11">
        <f>'Bil 1 2008-2024'!T104</f>
        <v>2230264</v>
      </c>
      <c r="U104" s="11">
        <f t="shared" si="19"/>
        <v>64180202</v>
      </c>
      <c r="V104" s="11">
        <f>'Bil 1 2008-2024'!V104</f>
        <v>4052307</v>
      </c>
      <c r="W104" s="11">
        <f t="shared" si="20"/>
        <v>68232509</v>
      </c>
      <c r="X104" s="11">
        <f>'Bil 1 2008-2024'!X104</f>
        <v>1975611</v>
      </c>
      <c r="Y104" s="11">
        <f t="shared" si="21"/>
        <v>70208120</v>
      </c>
      <c r="Z104" s="11">
        <f>'Bil 1 2008-2024'!Z104</f>
        <v>3246650</v>
      </c>
      <c r="AA104" s="11">
        <f t="shared" si="21"/>
        <v>73454770</v>
      </c>
      <c r="AB104" s="11">
        <f>'Bil 1 2008-2024'!AB104</f>
        <v>3616738</v>
      </c>
      <c r="AC104" s="301">
        <f t="shared" si="22"/>
        <v>77071508</v>
      </c>
      <c r="AD104" s="11">
        <f>'Bil 1 2008-2024'!AD104</f>
        <v>2580921</v>
      </c>
      <c r="AE104" s="301">
        <f t="shared" si="22"/>
        <v>79652429</v>
      </c>
      <c r="AF104" s="2"/>
      <c r="AG104" s="2"/>
      <c r="AH104" s="2"/>
    </row>
    <row r="105" spans="1:34" ht="14.25">
      <c r="A105" s="9">
        <v>1256</v>
      </c>
      <c r="B105" s="10" t="s">
        <v>203</v>
      </c>
      <c r="C105" s="87">
        <v>18414286.65478443</v>
      </c>
      <c r="D105" s="87">
        <v>2323406</v>
      </c>
      <c r="E105" s="86">
        <f t="shared" si="12"/>
        <v>20737692.65478443</v>
      </c>
      <c r="F105" s="87">
        <v>112913</v>
      </c>
      <c r="G105" s="86">
        <f t="shared" si="13"/>
        <v>20850605.65478443</v>
      </c>
      <c r="H105" s="87">
        <v>138393</v>
      </c>
      <c r="I105" s="86">
        <f t="shared" si="14"/>
        <v>20988998.65478443</v>
      </c>
      <c r="J105" s="86">
        <f>'Bil 1 2008-2024'!K105</f>
        <v>1528274</v>
      </c>
      <c r="K105" s="194">
        <f>'Bil 1 2008-2024'!L105</f>
        <v>52566</v>
      </c>
      <c r="L105" s="211">
        <v>98068</v>
      </c>
      <c r="M105" s="95">
        <f t="shared" si="15"/>
        <v>22569838.65478443</v>
      </c>
      <c r="N105" s="95">
        <f>'Bil 1 2008-2024'!N105</f>
        <v>-130325.65478442982</v>
      </c>
      <c r="O105" s="86">
        <f t="shared" si="16"/>
        <v>22439513</v>
      </c>
      <c r="P105" s="11">
        <f>'Bil 1 2008-2024'!P105</f>
        <v>-253177</v>
      </c>
      <c r="Q105" s="11">
        <f t="shared" si="17"/>
        <v>22186336</v>
      </c>
      <c r="R105" s="11">
        <f>'Bil 1 2008-2024'!R105</f>
        <v>36381</v>
      </c>
      <c r="S105" s="11">
        <f t="shared" si="18"/>
        <v>22222717</v>
      </c>
      <c r="T105" s="11">
        <f>'Bil 1 2008-2024'!T105</f>
        <v>126445</v>
      </c>
      <c r="U105" s="11">
        <f t="shared" si="19"/>
        <v>22349162</v>
      </c>
      <c r="V105" s="11">
        <f>'Bil 1 2008-2024'!V105</f>
        <v>305144</v>
      </c>
      <c r="W105" s="11">
        <f t="shared" si="20"/>
        <v>22654306</v>
      </c>
      <c r="X105" s="11">
        <f>'Bil 1 2008-2024'!X105</f>
        <v>1896804</v>
      </c>
      <c r="Y105" s="11">
        <f t="shared" si="21"/>
        <v>24551110</v>
      </c>
      <c r="Z105" s="11">
        <f>'Bil 1 2008-2024'!Z105</f>
        <v>597482</v>
      </c>
      <c r="AA105" s="11">
        <f t="shared" si="21"/>
        <v>25148592</v>
      </c>
      <c r="AB105" s="11">
        <f>'Bil 1 2008-2024'!AB105</f>
        <v>784453</v>
      </c>
      <c r="AC105" s="301">
        <f t="shared" si="22"/>
        <v>25933045</v>
      </c>
      <c r="AD105" s="11">
        <f>'Bil 1 2008-2024'!AD105</f>
        <v>4756493</v>
      </c>
      <c r="AE105" s="301">
        <f t="shared" si="22"/>
        <v>30689538</v>
      </c>
      <c r="AF105" s="2"/>
      <c r="AG105" s="2"/>
      <c r="AH105" s="2"/>
    </row>
    <row r="106" spans="1:34" ht="14.25">
      <c r="A106" s="9">
        <v>1257</v>
      </c>
      <c r="B106" s="10" t="s">
        <v>205</v>
      </c>
      <c r="C106" s="87">
        <v>12718201.303095212</v>
      </c>
      <c r="D106" s="87">
        <v>3600217</v>
      </c>
      <c r="E106" s="86">
        <f t="shared" si="12"/>
        <v>16318418.303095212</v>
      </c>
      <c r="F106" s="87">
        <v>335360</v>
      </c>
      <c r="G106" s="86">
        <f t="shared" si="13"/>
        <v>16653778.303095212</v>
      </c>
      <c r="H106" s="87">
        <v>591819</v>
      </c>
      <c r="I106" s="86">
        <f t="shared" si="14"/>
        <v>17245597.303095214</v>
      </c>
      <c r="J106" s="86">
        <f>'Bil 1 2008-2024'!K106</f>
        <v>944216</v>
      </c>
      <c r="K106" s="194">
        <f>'Bil 1 2008-2024'!L106</f>
        <v>127801</v>
      </c>
      <c r="L106" s="211">
        <v>340513</v>
      </c>
      <c r="M106" s="95">
        <f t="shared" si="15"/>
        <v>18317614.303095214</v>
      </c>
      <c r="N106" s="95">
        <f>'Bil 1 2008-2024'!N106</f>
        <v>-6063.303095214069</v>
      </c>
      <c r="O106" s="86">
        <f t="shared" si="16"/>
        <v>18311551</v>
      </c>
      <c r="P106" s="11">
        <f>'Bil 1 2008-2024'!P106</f>
        <v>-4853</v>
      </c>
      <c r="Q106" s="11">
        <f t="shared" si="17"/>
        <v>18306698</v>
      </c>
      <c r="R106" s="11">
        <f>'Bil 1 2008-2024'!R106</f>
        <v>-223921</v>
      </c>
      <c r="S106" s="11">
        <f t="shared" si="18"/>
        <v>18082777</v>
      </c>
      <c r="T106" s="11">
        <f>'Bil 1 2008-2024'!T106</f>
        <v>279297</v>
      </c>
      <c r="U106" s="11">
        <f t="shared" si="19"/>
        <v>18362074</v>
      </c>
      <c r="V106" s="11">
        <f>'Bil 1 2008-2024'!V106</f>
        <v>110384</v>
      </c>
      <c r="W106" s="11">
        <f t="shared" si="20"/>
        <v>18472458</v>
      </c>
      <c r="X106" s="11">
        <f>'Bil 1 2008-2024'!X106</f>
        <v>711800</v>
      </c>
      <c r="Y106" s="11">
        <f t="shared" si="21"/>
        <v>19184258</v>
      </c>
      <c r="Z106" s="11">
        <f>'Bil 1 2008-2024'!Z106</f>
        <v>768054</v>
      </c>
      <c r="AA106" s="11">
        <f t="shared" si="21"/>
        <v>19952312</v>
      </c>
      <c r="AB106" s="11">
        <f>'Bil 1 2008-2024'!AB106</f>
        <v>1249613</v>
      </c>
      <c r="AC106" s="301">
        <f t="shared" si="22"/>
        <v>21201925</v>
      </c>
      <c r="AD106" s="11">
        <f>'Bil 1 2008-2024'!AD106</f>
        <v>3372768</v>
      </c>
      <c r="AE106" s="301">
        <f t="shared" si="22"/>
        <v>24574693</v>
      </c>
      <c r="AF106" s="2"/>
      <c r="AG106" s="2"/>
      <c r="AH106" s="2"/>
    </row>
    <row r="107" spans="1:34" ht="14.25">
      <c r="A107" s="9">
        <v>1260</v>
      </c>
      <c r="B107" s="10" t="s">
        <v>207</v>
      </c>
      <c r="C107" s="87">
        <v>19188911.74459894</v>
      </c>
      <c r="D107" s="87">
        <v>5712694</v>
      </c>
      <c r="E107" s="86">
        <f t="shared" si="12"/>
        <v>24901605.74459894</v>
      </c>
      <c r="F107" s="87">
        <v>225694</v>
      </c>
      <c r="G107" s="86">
        <f t="shared" si="13"/>
        <v>25127299.74459894</v>
      </c>
      <c r="H107" s="87">
        <v>417297</v>
      </c>
      <c r="I107" s="86">
        <f t="shared" si="14"/>
        <v>25544596.74459894</v>
      </c>
      <c r="J107" s="86">
        <f>'Bil 1 2008-2024'!K107</f>
        <v>1467053</v>
      </c>
      <c r="K107" s="194">
        <f>'Bil 1 2008-2024'!L107</f>
        <v>61807</v>
      </c>
      <c r="L107" s="211">
        <v>163083</v>
      </c>
      <c r="M107" s="95">
        <f t="shared" si="15"/>
        <v>27073456.74459894</v>
      </c>
      <c r="N107" s="95">
        <f>'Bil 1 2008-2024'!N107</f>
        <v>122861.25540105999</v>
      </c>
      <c r="O107" s="86">
        <f t="shared" si="16"/>
        <v>27196318</v>
      </c>
      <c r="P107" s="11">
        <f>'Bil 1 2008-2024'!P107</f>
        <v>116698</v>
      </c>
      <c r="Q107" s="11">
        <f t="shared" si="17"/>
        <v>27313016</v>
      </c>
      <c r="R107" s="11">
        <f>'Bil 1 2008-2024'!R107</f>
        <v>-297617</v>
      </c>
      <c r="S107" s="11">
        <f t="shared" si="18"/>
        <v>27015399</v>
      </c>
      <c r="T107" s="11">
        <f>'Bil 1 2008-2024'!T107</f>
        <v>534254</v>
      </c>
      <c r="U107" s="11">
        <f t="shared" si="19"/>
        <v>27549653</v>
      </c>
      <c r="V107" s="11">
        <f>'Bil 1 2008-2024'!V107</f>
        <v>591876</v>
      </c>
      <c r="W107" s="11">
        <f t="shared" si="20"/>
        <v>28141529</v>
      </c>
      <c r="X107" s="11">
        <f>'Bil 1 2008-2024'!X107</f>
        <v>2069130</v>
      </c>
      <c r="Y107" s="11">
        <f t="shared" si="21"/>
        <v>30210659</v>
      </c>
      <c r="Z107" s="11">
        <f>'Bil 1 2008-2024'!Z107</f>
        <v>1042530</v>
      </c>
      <c r="AA107" s="11">
        <f t="shared" si="21"/>
        <v>31253189</v>
      </c>
      <c r="AB107" s="11">
        <f>'Bil 1 2008-2024'!AB107</f>
        <v>718068</v>
      </c>
      <c r="AC107" s="301">
        <f t="shared" si="22"/>
        <v>31971257</v>
      </c>
      <c r="AD107" s="11">
        <f>'Bil 1 2008-2024'!AD107</f>
        <v>4028831</v>
      </c>
      <c r="AE107" s="301">
        <f t="shared" si="22"/>
        <v>36000088</v>
      </c>
      <c r="AF107" s="2"/>
      <c r="AG107" s="2"/>
      <c r="AH107" s="2"/>
    </row>
    <row r="108" spans="1:34" ht="14.25">
      <c r="A108" s="9">
        <v>1261</v>
      </c>
      <c r="B108" s="10" t="s">
        <v>209</v>
      </c>
      <c r="C108" s="87">
        <v>36812629.05386084</v>
      </c>
      <c r="D108" s="87">
        <v>4747953</v>
      </c>
      <c r="E108" s="86">
        <f t="shared" si="12"/>
        <v>41560582.05386084</v>
      </c>
      <c r="F108" s="87">
        <v>1040291</v>
      </c>
      <c r="G108" s="86">
        <f t="shared" si="13"/>
        <v>42600873.05386084</v>
      </c>
      <c r="H108" s="87">
        <v>1651544</v>
      </c>
      <c r="I108" s="86">
        <f t="shared" si="14"/>
        <v>44252417.05386084</v>
      </c>
      <c r="J108" s="86">
        <f>'Bil 1 2008-2024'!K108</f>
        <v>4070525</v>
      </c>
      <c r="K108" s="194">
        <f>'Bil 1 2008-2024'!L108</f>
        <v>78471</v>
      </c>
      <c r="L108" s="211">
        <v>114668</v>
      </c>
      <c r="M108" s="95">
        <f t="shared" si="15"/>
        <v>48401413.05386084</v>
      </c>
      <c r="N108" s="95">
        <f>'Bil 1 2008-2024'!N108</f>
        <v>1907858.9461391568</v>
      </c>
      <c r="O108" s="86">
        <f t="shared" si="16"/>
        <v>50309272</v>
      </c>
      <c r="P108" s="11">
        <f>'Bil 1 2008-2024'!P108</f>
        <v>890782</v>
      </c>
      <c r="Q108" s="11">
        <f t="shared" si="17"/>
        <v>51200054</v>
      </c>
      <c r="R108" s="11">
        <f>'Bil 1 2008-2024'!R108</f>
        <v>1128921</v>
      </c>
      <c r="S108" s="11">
        <f t="shared" si="18"/>
        <v>52328975</v>
      </c>
      <c r="T108" s="11">
        <f>'Bil 1 2008-2024'!T108</f>
        <v>2114256</v>
      </c>
      <c r="U108" s="11">
        <f t="shared" si="19"/>
        <v>54443231</v>
      </c>
      <c r="V108" s="11">
        <f>'Bil 1 2008-2024'!V108</f>
        <v>2709876</v>
      </c>
      <c r="W108" s="11">
        <f t="shared" si="20"/>
        <v>57153107</v>
      </c>
      <c r="X108" s="11">
        <f>'Bil 1 2008-2024'!X108</f>
        <v>2782683</v>
      </c>
      <c r="Y108" s="11">
        <f t="shared" si="21"/>
        <v>59935790</v>
      </c>
      <c r="Z108" s="11">
        <f>'Bil 1 2008-2024'!Z108</f>
        <v>2394714</v>
      </c>
      <c r="AA108" s="11">
        <f t="shared" si="21"/>
        <v>62330504</v>
      </c>
      <c r="AB108" s="11">
        <f>'Bil 1 2008-2024'!AB108</f>
        <v>2597547</v>
      </c>
      <c r="AC108" s="301">
        <f t="shared" si="22"/>
        <v>64928051</v>
      </c>
      <c r="AD108" s="11">
        <f>'Bil 1 2008-2024'!AD108</f>
        <v>4467851</v>
      </c>
      <c r="AE108" s="301">
        <f t="shared" si="22"/>
        <v>69395902</v>
      </c>
      <c r="AF108" s="2"/>
      <c r="AG108" s="2"/>
      <c r="AH108" s="2"/>
    </row>
    <row r="109" spans="1:34" ht="14.25">
      <c r="A109" s="9">
        <v>1262</v>
      </c>
      <c r="B109" s="10" t="s">
        <v>211</v>
      </c>
      <c r="C109" s="87">
        <v>26529912.810165286</v>
      </c>
      <c r="D109" s="87">
        <v>2231287</v>
      </c>
      <c r="E109" s="86">
        <f t="shared" si="12"/>
        <v>28761199.810165286</v>
      </c>
      <c r="F109" s="87">
        <v>686981</v>
      </c>
      <c r="G109" s="86">
        <f t="shared" si="13"/>
        <v>29448180.810165286</v>
      </c>
      <c r="H109" s="87">
        <v>934171</v>
      </c>
      <c r="I109" s="86">
        <f t="shared" si="14"/>
        <v>30382351.810165286</v>
      </c>
      <c r="J109" s="86">
        <f>'Bil 1 2008-2024'!K109</f>
        <v>2497184</v>
      </c>
      <c r="K109" s="194">
        <f>'Bil 1 2008-2024'!L109</f>
        <v>-44525</v>
      </c>
      <c r="L109" s="211">
        <v>-120558</v>
      </c>
      <c r="M109" s="95">
        <f t="shared" si="15"/>
        <v>32835010.810165286</v>
      </c>
      <c r="N109" s="95">
        <f>'Bil 1 2008-2024'!N109</f>
        <v>1501425.189834714</v>
      </c>
      <c r="O109" s="86">
        <f t="shared" si="16"/>
        <v>34336436</v>
      </c>
      <c r="P109" s="11">
        <f>'Bil 1 2008-2024'!P109</f>
        <v>699322</v>
      </c>
      <c r="Q109" s="11">
        <f t="shared" si="17"/>
        <v>35035758</v>
      </c>
      <c r="R109" s="11">
        <f>'Bil 1 2008-2024'!R109</f>
        <v>1651244</v>
      </c>
      <c r="S109" s="11">
        <f t="shared" si="18"/>
        <v>36687002</v>
      </c>
      <c r="T109" s="11">
        <f>'Bil 1 2008-2024'!T109</f>
        <v>1464257</v>
      </c>
      <c r="U109" s="11">
        <f t="shared" si="19"/>
        <v>38151259</v>
      </c>
      <c r="V109" s="11">
        <f>'Bil 1 2008-2024'!V109</f>
        <v>2493018</v>
      </c>
      <c r="W109" s="11">
        <f t="shared" si="20"/>
        <v>40644277</v>
      </c>
      <c r="X109" s="11">
        <f>'Bil 1 2008-2024'!X109</f>
        <v>1263561</v>
      </c>
      <c r="Y109" s="11">
        <f t="shared" si="21"/>
        <v>41907838</v>
      </c>
      <c r="Z109" s="11">
        <f>'Bil 1 2008-2024'!Z109</f>
        <v>1788798</v>
      </c>
      <c r="AA109" s="11">
        <f t="shared" si="21"/>
        <v>43696636</v>
      </c>
      <c r="AB109" s="11">
        <f>'Bil 1 2008-2024'!AB109</f>
        <v>2316158</v>
      </c>
      <c r="AC109" s="301">
        <f t="shared" si="22"/>
        <v>46012794</v>
      </c>
      <c r="AD109" s="11">
        <f>'Bil 1 2008-2024'!AD109</f>
        <v>1525488</v>
      </c>
      <c r="AE109" s="301">
        <f t="shared" si="22"/>
        <v>47538282</v>
      </c>
      <c r="AF109" s="2"/>
      <c r="AG109" s="2"/>
      <c r="AH109" s="2"/>
    </row>
    <row r="110" spans="1:34" ht="14.25">
      <c r="A110" s="9">
        <v>1263</v>
      </c>
      <c r="B110" s="10" t="s">
        <v>213</v>
      </c>
      <c r="C110" s="87">
        <v>25383255.0871637</v>
      </c>
      <c r="D110" s="87">
        <v>2728611</v>
      </c>
      <c r="E110" s="86">
        <f t="shared" si="12"/>
        <v>28111866.0871637</v>
      </c>
      <c r="F110" s="87">
        <v>535484</v>
      </c>
      <c r="G110" s="86">
        <f t="shared" si="13"/>
        <v>28647350.0871637</v>
      </c>
      <c r="H110" s="87">
        <v>907798</v>
      </c>
      <c r="I110" s="86">
        <f t="shared" si="14"/>
        <v>29555148.0871637</v>
      </c>
      <c r="J110" s="86">
        <f>'Bil 1 2008-2024'!K110</f>
        <v>2308220</v>
      </c>
      <c r="K110" s="194">
        <f>'Bil 1 2008-2024'!L110</f>
        <v>290</v>
      </c>
      <c r="L110" s="211">
        <v>-34196</v>
      </c>
      <c r="M110" s="95">
        <f t="shared" si="15"/>
        <v>31863658.0871637</v>
      </c>
      <c r="N110" s="95">
        <f>'Bil 1 2008-2024'!N110</f>
        <v>997945.9128362983</v>
      </c>
      <c r="O110" s="86">
        <f t="shared" si="16"/>
        <v>32861604</v>
      </c>
      <c r="P110" s="11">
        <f>'Bil 1 2008-2024'!P110</f>
        <v>602647</v>
      </c>
      <c r="Q110" s="11">
        <f t="shared" si="17"/>
        <v>33464251</v>
      </c>
      <c r="R110" s="11">
        <f>'Bil 1 2008-2024'!R110</f>
        <v>973463</v>
      </c>
      <c r="S110" s="11">
        <f t="shared" si="18"/>
        <v>34437714</v>
      </c>
      <c r="T110" s="11">
        <f>'Bil 1 2008-2024'!T110</f>
        <v>1430107</v>
      </c>
      <c r="U110" s="11">
        <f t="shared" si="19"/>
        <v>35867821</v>
      </c>
      <c r="V110" s="11">
        <f>'Bil 1 2008-2024'!V110</f>
        <v>1643763</v>
      </c>
      <c r="W110" s="11">
        <f t="shared" si="20"/>
        <v>37511584</v>
      </c>
      <c r="X110" s="11">
        <f>'Bil 1 2008-2024'!X110</f>
        <v>1399948</v>
      </c>
      <c r="Y110" s="11">
        <f t="shared" si="21"/>
        <v>38911532</v>
      </c>
      <c r="Z110" s="11">
        <f>'Bil 1 2008-2024'!Z110</f>
        <v>2235252</v>
      </c>
      <c r="AA110" s="11">
        <f t="shared" si="21"/>
        <v>41146784</v>
      </c>
      <c r="AB110" s="11">
        <f>'Bil 1 2008-2024'!AB110</f>
        <v>1811677</v>
      </c>
      <c r="AC110" s="301">
        <f t="shared" si="22"/>
        <v>42958461</v>
      </c>
      <c r="AD110" s="11">
        <f>'Bil 1 2008-2024'!AD110</f>
        <v>2151269</v>
      </c>
      <c r="AE110" s="301">
        <f t="shared" si="22"/>
        <v>45109730</v>
      </c>
      <c r="AF110" s="2"/>
      <c r="AG110" s="2"/>
      <c r="AH110" s="2"/>
    </row>
    <row r="111" spans="1:34" ht="14.25">
      <c r="A111" s="9">
        <v>1264</v>
      </c>
      <c r="B111" s="10" t="s">
        <v>215</v>
      </c>
      <c r="C111" s="87">
        <v>19679197.607620478</v>
      </c>
      <c r="D111" s="87">
        <v>4494542</v>
      </c>
      <c r="E111" s="86">
        <f t="shared" si="12"/>
        <v>24173739.607620478</v>
      </c>
      <c r="F111" s="87">
        <v>308625</v>
      </c>
      <c r="G111" s="86">
        <f t="shared" si="13"/>
        <v>24482364.607620478</v>
      </c>
      <c r="H111" s="87">
        <v>548580</v>
      </c>
      <c r="I111" s="86">
        <f t="shared" si="14"/>
        <v>25030944.607620478</v>
      </c>
      <c r="J111" s="86">
        <f>'Bil 1 2008-2024'!K111</f>
        <v>2216633</v>
      </c>
      <c r="K111" s="194">
        <f>'Bil 1 2008-2024'!L111</f>
        <v>36580</v>
      </c>
      <c r="L111" s="211">
        <v>71885</v>
      </c>
      <c r="M111" s="95">
        <f t="shared" si="15"/>
        <v>27284157.607620478</v>
      </c>
      <c r="N111" s="95">
        <f>'Bil 1 2008-2024'!N111</f>
        <v>760143.3923795223</v>
      </c>
      <c r="O111" s="86">
        <f t="shared" si="16"/>
        <v>28044301</v>
      </c>
      <c r="P111" s="11">
        <f>'Bil 1 2008-2024'!P111</f>
        <v>288660</v>
      </c>
      <c r="Q111" s="11">
        <f t="shared" si="17"/>
        <v>28332961</v>
      </c>
      <c r="R111" s="11">
        <f>'Bil 1 2008-2024'!R111</f>
        <v>41741</v>
      </c>
      <c r="S111" s="11">
        <f t="shared" si="18"/>
        <v>28374702</v>
      </c>
      <c r="T111" s="11">
        <f>'Bil 1 2008-2024'!T111</f>
        <v>755440</v>
      </c>
      <c r="U111" s="11">
        <f t="shared" si="19"/>
        <v>29130142</v>
      </c>
      <c r="V111" s="11">
        <f>'Bil 1 2008-2024'!V111</f>
        <v>1184066</v>
      </c>
      <c r="W111" s="11">
        <f t="shared" si="20"/>
        <v>30314208</v>
      </c>
      <c r="X111" s="11">
        <f>'Bil 1 2008-2024'!X111</f>
        <v>2452285</v>
      </c>
      <c r="Y111" s="11">
        <f t="shared" si="21"/>
        <v>32766493</v>
      </c>
      <c r="Z111" s="11">
        <f>'Bil 1 2008-2024'!Z111</f>
        <v>1007746</v>
      </c>
      <c r="AA111" s="11">
        <f t="shared" si="21"/>
        <v>33774239</v>
      </c>
      <c r="AB111" s="11">
        <f>'Bil 1 2008-2024'!AB111</f>
        <v>1262123</v>
      </c>
      <c r="AC111" s="301">
        <f t="shared" si="22"/>
        <v>35036362</v>
      </c>
      <c r="AD111" s="11">
        <f>'Bil 1 2008-2024'!AD111</f>
        <v>2998106</v>
      </c>
      <c r="AE111" s="301">
        <f t="shared" si="22"/>
        <v>38034468</v>
      </c>
      <c r="AF111" s="2"/>
      <c r="AG111" s="2"/>
      <c r="AH111" s="2"/>
    </row>
    <row r="112" spans="1:34" ht="14.25">
      <c r="A112" s="9">
        <v>1265</v>
      </c>
      <c r="B112" s="10" t="s">
        <v>217</v>
      </c>
      <c r="C112" s="87">
        <v>23863236.042999376</v>
      </c>
      <c r="D112" s="87">
        <v>5468309</v>
      </c>
      <c r="E112" s="86">
        <f t="shared" si="12"/>
        <v>29331545.042999376</v>
      </c>
      <c r="F112" s="87">
        <v>852533</v>
      </c>
      <c r="G112" s="86">
        <f t="shared" si="13"/>
        <v>30184078.042999376</v>
      </c>
      <c r="H112" s="87">
        <v>1007131</v>
      </c>
      <c r="I112" s="86">
        <f t="shared" si="14"/>
        <v>31191209.042999376</v>
      </c>
      <c r="J112" s="86">
        <f>'Bil 1 2008-2024'!K112</f>
        <v>4069995</v>
      </c>
      <c r="K112" s="194">
        <f>'Bil 1 2008-2024'!L112</f>
        <v>113172</v>
      </c>
      <c r="L112" s="211">
        <v>410403</v>
      </c>
      <c r="M112" s="95">
        <f t="shared" si="15"/>
        <v>35374376.04299937</v>
      </c>
      <c r="N112" s="95">
        <f>'Bil 1 2008-2024'!N112</f>
        <v>751124.9570006281</v>
      </c>
      <c r="O112" s="86">
        <f t="shared" si="16"/>
        <v>36125501</v>
      </c>
      <c r="P112" s="11">
        <f>'Bil 1 2008-2024'!P112</f>
        <v>-73748</v>
      </c>
      <c r="Q112" s="11">
        <f t="shared" si="17"/>
        <v>36051753</v>
      </c>
      <c r="R112" s="11">
        <f>'Bil 1 2008-2024'!R112</f>
        <v>-186387</v>
      </c>
      <c r="S112" s="11">
        <f t="shared" si="18"/>
        <v>35865366</v>
      </c>
      <c r="T112" s="11">
        <f>'Bil 1 2008-2024'!T112</f>
        <v>669786</v>
      </c>
      <c r="U112" s="11">
        <f t="shared" si="19"/>
        <v>36535152</v>
      </c>
      <c r="V112" s="11">
        <f>'Bil 1 2008-2024'!V112</f>
        <v>1437496</v>
      </c>
      <c r="W112" s="11">
        <f t="shared" si="20"/>
        <v>37972648</v>
      </c>
      <c r="X112" s="11">
        <f>'Bil 1 2008-2024'!X112</f>
        <v>3087584</v>
      </c>
      <c r="Y112" s="11">
        <f t="shared" si="21"/>
        <v>41060232</v>
      </c>
      <c r="Z112" s="11">
        <f>'Bil 1 2008-2024'!Z112</f>
        <v>905861</v>
      </c>
      <c r="AA112" s="11">
        <f t="shared" si="21"/>
        <v>41966093</v>
      </c>
      <c r="AB112" s="11">
        <f>'Bil 1 2008-2024'!AB112</f>
        <v>1821993</v>
      </c>
      <c r="AC112" s="301">
        <f t="shared" si="22"/>
        <v>43788086</v>
      </c>
      <c r="AD112" s="11">
        <f>'Bil 1 2008-2024'!AD112</f>
        <v>6778888</v>
      </c>
      <c r="AE112" s="301">
        <f t="shared" si="22"/>
        <v>50566974</v>
      </c>
      <c r="AF112" s="2"/>
      <c r="AG112" s="2"/>
      <c r="AH112" s="2"/>
    </row>
    <row r="113" spans="1:34" ht="14.25">
      <c r="A113" s="9">
        <v>1266</v>
      </c>
      <c r="B113" s="10" t="s">
        <v>219</v>
      </c>
      <c r="C113" s="87">
        <v>19412131.324511185</v>
      </c>
      <c r="D113" s="87">
        <v>5027136</v>
      </c>
      <c r="E113" s="86">
        <f t="shared" si="12"/>
        <v>24439267.324511185</v>
      </c>
      <c r="F113" s="87">
        <v>735150</v>
      </c>
      <c r="G113" s="86">
        <f t="shared" si="13"/>
        <v>25174417.324511185</v>
      </c>
      <c r="H113" s="87">
        <v>1015124</v>
      </c>
      <c r="I113" s="86">
        <f t="shared" si="14"/>
        <v>26189541.324511185</v>
      </c>
      <c r="J113" s="86">
        <f>'Bil 1 2008-2024'!K113</f>
        <v>2028197</v>
      </c>
      <c r="K113" s="194">
        <f>'Bil 1 2008-2024'!L113</f>
        <v>96882</v>
      </c>
      <c r="L113" s="211">
        <v>165800</v>
      </c>
      <c r="M113" s="95">
        <f t="shared" si="15"/>
        <v>28314620.324511185</v>
      </c>
      <c r="N113" s="95">
        <f>'Bil 1 2008-2024'!N113</f>
        <v>303309.6754888147</v>
      </c>
      <c r="O113" s="86">
        <f t="shared" si="16"/>
        <v>28617930</v>
      </c>
      <c r="P113" s="11">
        <f>'Bil 1 2008-2024'!P113</f>
        <v>-453985</v>
      </c>
      <c r="Q113" s="11">
        <f t="shared" si="17"/>
        <v>28163945</v>
      </c>
      <c r="R113" s="11">
        <f>'Bil 1 2008-2024'!R113</f>
        <v>939944</v>
      </c>
      <c r="S113" s="11">
        <f t="shared" si="18"/>
        <v>29103889</v>
      </c>
      <c r="T113" s="11">
        <f>'Bil 1 2008-2024'!T113</f>
        <v>709944</v>
      </c>
      <c r="U113" s="11">
        <f t="shared" si="19"/>
        <v>29813833</v>
      </c>
      <c r="V113" s="11">
        <f>'Bil 1 2008-2024'!V113</f>
        <v>882925</v>
      </c>
      <c r="W113" s="11">
        <f t="shared" si="20"/>
        <v>30696758</v>
      </c>
      <c r="X113" s="11">
        <f>'Bil 1 2008-2024'!X113</f>
        <v>1017497</v>
      </c>
      <c r="Y113" s="11">
        <f t="shared" si="21"/>
        <v>31714255</v>
      </c>
      <c r="Z113" s="11">
        <f>'Bil 1 2008-2024'!Z113</f>
        <v>885432</v>
      </c>
      <c r="AA113" s="11">
        <f t="shared" si="21"/>
        <v>32599687</v>
      </c>
      <c r="AB113" s="11">
        <f>'Bil 1 2008-2024'!AB113</f>
        <v>1819312</v>
      </c>
      <c r="AC113" s="301">
        <f t="shared" si="22"/>
        <v>34418999</v>
      </c>
      <c r="AD113" s="11">
        <f>'Bil 1 2008-2024'!AD113</f>
        <v>5140629</v>
      </c>
      <c r="AE113" s="301">
        <f t="shared" si="22"/>
        <v>39559628</v>
      </c>
      <c r="AF113" s="2"/>
      <c r="AG113" s="2"/>
      <c r="AH113" s="2"/>
    </row>
    <row r="114" spans="1:34" ht="14.25">
      <c r="A114" s="9">
        <v>1267</v>
      </c>
      <c r="B114" s="10" t="s">
        <v>221</v>
      </c>
      <c r="C114" s="87">
        <v>19781506.58174692</v>
      </c>
      <c r="D114" s="87">
        <v>5748930</v>
      </c>
      <c r="E114" s="86">
        <f t="shared" si="12"/>
        <v>25530436.58174692</v>
      </c>
      <c r="F114" s="87">
        <v>576016</v>
      </c>
      <c r="G114" s="86">
        <f t="shared" si="13"/>
        <v>26106452.58174692</v>
      </c>
      <c r="H114" s="87">
        <v>631633</v>
      </c>
      <c r="I114" s="86">
        <f t="shared" si="14"/>
        <v>26738085.58174692</v>
      </c>
      <c r="J114" s="86">
        <f>'Bil 1 2008-2024'!K114</f>
        <v>1984356</v>
      </c>
      <c r="K114" s="194">
        <f>'Bil 1 2008-2024'!L114</f>
        <v>152154</v>
      </c>
      <c r="L114" s="211">
        <v>373771</v>
      </c>
      <c r="M114" s="95">
        <f t="shared" si="15"/>
        <v>28874595.58174692</v>
      </c>
      <c r="N114" s="95">
        <f>'Bil 1 2008-2024'!N114</f>
        <v>746354.418253079</v>
      </c>
      <c r="O114" s="86">
        <f t="shared" si="16"/>
        <v>29620950</v>
      </c>
      <c r="P114" s="11">
        <f>'Bil 1 2008-2024'!P114</f>
        <v>224436</v>
      </c>
      <c r="Q114" s="11">
        <f t="shared" si="17"/>
        <v>29845386</v>
      </c>
      <c r="R114" s="11">
        <f>'Bil 1 2008-2024'!R114</f>
        <v>633226</v>
      </c>
      <c r="S114" s="11">
        <f t="shared" si="18"/>
        <v>30478612</v>
      </c>
      <c r="T114" s="11">
        <f>'Bil 1 2008-2024'!T114</f>
        <v>810764</v>
      </c>
      <c r="U114" s="11">
        <f t="shared" si="19"/>
        <v>31289376</v>
      </c>
      <c r="V114" s="11">
        <f>'Bil 1 2008-2024'!V114</f>
        <v>1345656</v>
      </c>
      <c r="W114" s="11">
        <f t="shared" si="20"/>
        <v>32635032</v>
      </c>
      <c r="X114" s="11">
        <f>'Bil 1 2008-2024'!X114</f>
        <v>1730033</v>
      </c>
      <c r="Y114" s="11">
        <f t="shared" si="21"/>
        <v>34365065</v>
      </c>
      <c r="Z114" s="11">
        <f>'Bil 1 2008-2024'!Z114</f>
        <v>1166318</v>
      </c>
      <c r="AA114" s="11">
        <f t="shared" si="21"/>
        <v>35531383</v>
      </c>
      <c r="AB114" s="11">
        <f>'Bil 1 2008-2024'!AB114</f>
        <v>1472069</v>
      </c>
      <c r="AC114" s="301">
        <f t="shared" si="22"/>
        <v>37003452</v>
      </c>
      <c r="AD114" s="11">
        <f>'Bil 1 2008-2024'!AD114</f>
        <v>4273898</v>
      </c>
      <c r="AE114" s="301">
        <f t="shared" si="22"/>
        <v>41277350</v>
      </c>
      <c r="AF114" s="2"/>
      <c r="AG114" s="2"/>
      <c r="AH114" s="2"/>
    </row>
    <row r="115" spans="1:34" ht="14.25">
      <c r="A115" s="9">
        <v>1270</v>
      </c>
      <c r="B115" s="10" t="s">
        <v>223</v>
      </c>
      <c r="C115" s="87">
        <v>16944757.75369549</v>
      </c>
      <c r="D115" s="87">
        <v>4491262</v>
      </c>
      <c r="E115" s="86">
        <f t="shared" si="12"/>
        <v>21436019.75369549</v>
      </c>
      <c r="F115" s="87">
        <v>441131</v>
      </c>
      <c r="G115" s="86">
        <f t="shared" si="13"/>
        <v>21877150.75369549</v>
      </c>
      <c r="H115" s="87">
        <v>1171461</v>
      </c>
      <c r="I115" s="86">
        <f t="shared" si="14"/>
        <v>23048611.75369549</v>
      </c>
      <c r="J115" s="86">
        <f>'Bil 1 2008-2024'!K115</f>
        <v>2460535</v>
      </c>
      <c r="K115" s="194">
        <f>'Bil 1 2008-2024'!L115</f>
        <v>60557</v>
      </c>
      <c r="L115" s="211">
        <v>167674</v>
      </c>
      <c r="M115" s="95">
        <f t="shared" si="15"/>
        <v>25569703.75369549</v>
      </c>
      <c r="N115" s="95">
        <f>'Bil 1 2008-2024'!N115</f>
        <v>385080.2463045083</v>
      </c>
      <c r="O115" s="86">
        <f t="shared" si="16"/>
        <v>25954784</v>
      </c>
      <c r="P115" s="11">
        <f>'Bil 1 2008-2024'!P115</f>
        <v>-246333</v>
      </c>
      <c r="Q115" s="11">
        <f t="shared" si="17"/>
        <v>25708451</v>
      </c>
      <c r="R115" s="11">
        <f>'Bil 1 2008-2024'!R115</f>
        <v>846241</v>
      </c>
      <c r="S115" s="11">
        <f t="shared" si="18"/>
        <v>26554692</v>
      </c>
      <c r="T115" s="11">
        <f>'Bil 1 2008-2024'!T115</f>
        <v>551195</v>
      </c>
      <c r="U115" s="11">
        <f t="shared" si="19"/>
        <v>27105887</v>
      </c>
      <c r="V115" s="11">
        <f>'Bil 1 2008-2024'!V115</f>
        <v>864790</v>
      </c>
      <c r="W115" s="11">
        <f t="shared" si="20"/>
        <v>27970677</v>
      </c>
      <c r="X115" s="11">
        <f>'Bil 1 2008-2024'!X115</f>
        <v>2682054</v>
      </c>
      <c r="Y115" s="11">
        <f t="shared" si="21"/>
        <v>30652731</v>
      </c>
      <c r="Z115" s="11">
        <f>'Bil 1 2008-2024'!Z115</f>
        <v>703878</v>
      </c>
      <c r="AA115" s="11">
        <f t="shared" si="21"/>
        <v>31356609</v>
      </c>
      <c r="AB115" s="11">
        <f>'Bil 1 2008-2024'!AB115</f>
        <v>1170043</v>
      </c>
      <c r="AC115" s="301">
        <f t="shared" si="22"/>
        <v>32526652</v>
      </c>
      <c r="AD115" s="11">
        <f>'Bil 1 2008-2024'!AD115</f>
        <v>4259387</v>
      </c>
      <c r="AE115" s="301">
        <f t="shared" si="22"/>
        <v>36786039</v>
      </c>
      <c r="AF115" s="2"/>
      <c r="AG115" s="2"/>
      <c r="AH115" s="2"/>
    </row>
    <row r="116" spans="1:34" ht="14.25">
      <c r="A116" s="9">
        <v>1272</v>
      </c>
      <c r="B116" s="10" t="s">
        <v>225</v>
      </c>
      <c r="C116" s="87">
        <v>16142230.216391949</v>
      </c>
      <c r="D116" s="87">
        <v>3081465</v>
      </c>
      <c r="E116" s="86">
        <f t="shared" si="12"/>
        <v>19223695.21639195</v>
      </c>
      <c r="F116" s="87">
        <v>181090</v>
      </c>
      <c r="G116" s="86">
        <f t="shared" si="13"/>
        <v>19404785.21639195</v>
      </c>
      <c r="H116" s="87">
        <v>274202</v>
      </c>
      <c r="I116" s="86">
        <f t="shared" si="14"/>
        <v>19678987.21639195</v>
      </c>
      <c r="J116" s="86">
        <f>'Bil 1 2008-2024'!K116</f>
        <v>2194948</v>
      </c>
      <c r="K116" s="194">
        <f>'Bil 1 2008-2024'!L116</f>
        <v>119379</v>
      </c>
      <c r="L116" s="211">
        <v>208329</v>
      </c>
      <c r="M116" s="95">
        <f t="shared" si="15"/>
        <v>21993314.21639195</v>
      </c>
      <c r="N116" s="95">
        <f>'Bil 1 2008-2024'!N116</f>
        <v>329751.78360804915</v>
      </c>
      <c r="O116" s="86">
        <f t="shared" si="16"/>
        <v>22323066</v>
      </c>
      <c r="P116" s="11">
        <f>'Bil 1 2008-2024'!P116</f>
        <v>-67206</v>
      </c>
      <c r="Q116" s="11">
        <f t="shared" si="17"/>
        <v>22255860</v>
      </c>
      <c r="R116" s="11">
        <f>'Bil 1 2008-2024'!R116</f>
        <v>-1425686</v>
      </c>
      <c r="S116" s="11">
        <f t="shared" si="18"/>
        <v>20830174</v>
      </c>
      <c r="T116" s="11">
        <f>'Bil 1 2008-2024'!T116</f>
        <v>275836</v>
      </c>
      <c r="U116" s="11">
        <f t="shared" si="19"/>
        <v>21106010</v>
      </c>
      <c r="V116" s="11">
        <f>'Bil 1 2008-2024'!V116</f>
        <v>476693</v>
      </c>
      <c r="W116" s="11">
        <f t="shared" si="20"/>
        <v>21582703</v>
      </c>
      <c r="X116" s="11">
        <f>'Bil 1 2008-2024'!X116</f>
        <v>2453509</v>
      </c>
      <c r="Y116" s="11">
        <f t="shared" si="21"/>
        <v>24036212</v>
      </c>
      <c r="Z116" s="11">
        <f>'Bil 1 2008-2024'!Z116</f>
        <v>644454</v>
      </c>
      <c r="AA116" s="11">
        <f t="shared" si="21"/>
        <v>24680666</v>
      </c>
      <c r="AB116" s="11">
        <f>'Bil 1 2008-2024'!AB116</f>
        <v>427033</v>
      </c>
      <c r="AC116" s="301">
        <f t="shared" si="22"/>
        <v>25107699</v>
      </c>
      <c r="AD116" s="11">
        <f>'Bil 1 2008-2024'!AD116</f>
        <v>3486158</v>
      </c>
      <c r="AE116" s="301">
        <f t="shared" si="22"/>
        <v>28593857</v>
      </c>
      <c r="AF116" s="2"/>
      <c r="AG116" s="2"/>
      <c r="AH116" s="2"/>
    </row>
    <row r="117" spans="1:34" ht="14.25">
      <c r="A117" s="9">
        <v>1273</v>
      </c>
      <c r="B117" s="10" t="s">
        <v>227</v>
      </c>
      <c r="C117" s="87">
        <v>16753426.685199283</v>
      </c>
      <c r="D117" s="87">
        <v>2803829</v>
      </c>
      <c r="E117" s="86">
        <f t="shared" si="12"/>
        <v>19557255.685199283</v>
      </c>
      <c r="F117" s="87">
        <v>249690</v>
      </c>
      <c r="G117" s="86">
        <f t="shared" si="13"/>
        <v>19806945.685199283</v>
      </c>
      <c r="H117" s="87">
        <v>206765</v>
      </c>
      <c r="I117" s="86">
        <f t="shared" si="14"/>
        <v>20013710.685199283</v>
      </c>
      <c r="J117" s="86">
        <f>'Bil 1 2008-2024'!K117</f>
        <v>2455600</v>
      </c>
      <c r="K117" s="194">
        <f>'Bil 1 2008-2024'!L117</f>
        <v>-405</v>
      </c>
      <c r="L117" s="211">
        <v>-1795</v>
      </c>
      <c r="M117" s="95">
        <f t="shared" si="15"/>
        <v>22468905.685199283</v>
      </c>
      <c r="N117" s="95">
        <f>'Bil 1 2008-2024'!N117</f>
        <v>-40728.68519928306</v>
      </c>
      <c r="O117" s="86">
        <f t="shared" si="16"/>
        <v>22428177</v>
      </c>
      <c r="P117" s="11">
        <f>'Bil 1 2008-2024'!P117</f>
        <v>-492377</v>
      </c>
      <c r="Q117" s="11">
        <f t="shared" si="17"/>
        <v>21935800</v>
      </c>
      <c r="R117" s="11">
        <f>'Bil 1 2008-2024'!R117</f>
        <v>-473817</v>
      </c>
      <c r="S117" s="11">
        <f t="shared" si="18"/>
        <v>21461983</v>
      </c>
      <c r="T117" s="11">
        <f>'Bil 1 2008-2024'!T117</f>
        <v>266933</v>
      </c>
      <c r="U117" s="11">
        <f t="shared" si="19"/>
        <v>21728916</v>
      </c>
      <c r="V117" s="11">
        <f>'Bil 1 2008-2024'!V117</f>
        <v>422394</v>
      </c>
      <c r="W117" s="11">
        <f t="shared" si="20"/>
        <v>22151310</v>
      </c>
      <c r="X117" s="11">
        <f>'Bil 1 2008-2024'!X117</f>
        <v>2361495</v>
      </c>
      <c r="Y117" s="11">
        <f t="shared" si="21"/>
        <v>24512805</v>
      </c>
      <c r="Z117" s="11">
        <f>'Bil 1 2008-2024'!Z117</f>
        <v>582746</v>
      </c>
      <c r="AA117" s="11">
        <f t="shared" si="21"/>
        <v>25095551</v>
      </c>
      <c r="AB117" s="11">
        <f>'Bil 1 2008-2024'!AB117</f>
        <v>1051652</v>
      </c>
      <c r="AC117" s="301">
        <f t="shared" si="22"/>
        <v>26147203</v>
      </c>
      <c r="AD117" s="11">
        <f>'Bil 1 2008-2024'!AD117</f>
        <v>4091053</v>
      </c>
      <c r="AE117" s="301">
        <f t="shared" si="22"/>
        <v>30238256</v>
      </c>
      <c r="AF117" s="2"/>
      <c r="AG117" s="2"/>
      <c r="AH117" s="2"/>
    </row>
    <row r="118" spans="1:34" ht="14.25">
      <c r="A118" s="9">
        <v>1275</v>
      </c>
      <c r="B118" s="10" t="s">
        <v>229</v>
      </c>
      <c r="C118" s="87">
        <v>9181233.911866685</v>
      </c>
      <c r="D118" s="87">
        <v>1619686</v>
      </c>
      <c r="E118" s="86">
        <f t="shared" si="12"/>
        <v>10800919.911866685</v>
      </c>
      <c r="F118" s="87">
        <v>190450</v>
      </c>
      <c r="G118" s="86">
        <f t="shared" si="13"/>
        <v>10991369.911866685</v>
      </c>
      <c r="H118" s="87">
        <v>113164</v>
      </c>
      <c r="I118" s="86">
        <f t="shared" si="14"/>
        <v>11104533.911866685</v>
      </c>
      <c r="J118" s="86">
        <f>'Bil 1 2008-2024'!K118</f>
        <v>460107</v>
      </c>
      <c r="K118" s="194">
        <f>'Bil 1 2008-2024'!L118</f>
        <v>-4445</v>
      </c>
      <c r="L118" s="211">
        <v>36334</v>
      </c>
      <c r="M118" s="95">
        <f t="shared" si="15"/>
        <v>11560195.911866685</v>
      </c>
      <c r="N118" s="95">
        <f>'Bil 1 2008-2024'!N118</f>
        <v>-114623.91186668538</v>
      </c>
      <c r="O118" s="86">
        <f t="shared" si="16"/>
        <v>11445572</v>
      </c>
      <c r="P118" s="11">
        <f>'Bil 1 2008-2024'!P118</f>
        <v>-54030</v>
      </c>
      <c r="Q118" s="11">
        <f t="shared" si="17"/>
        <v>11391542</v>
      </c>
      <c r="R118" s="11">
        <f>'Bil 1 2008-2024'!R118</f>
        <v>105392</v>
      </c>
      <c r="S118" s="11">
        <f t="shared" si="18"/>
        <v>11496934</v>
      </c>
      <c r="T118" s="11">
        <f>'Bil 1 2008-2024'!T118</f>
        <v>65627</v>
      </c>
      <c r="U118" s="11">
        <f t="shared" si="19"/>
        <v>11562561</v>
      </c>
      <c r="V118" s="11">
        <f>'Bil 1 2008-2024'!V118</f>
        <v>194176</v>
      </c>
      <c r="W118" s="11">
        <f t="shared" si="20"/>
        <v>11756737</v>
      </c>
      <c r="X118" s="11">
        <f>'Bil 1 2008-2024'!X118</f>
        <v>218596</v>
      </c>
      <c r="Y118" s="11">
        <f t="shared" si="21"/>
        <v>11975333</v>
      </c>
      <c r="Z118" s="11">
        <f>'Bil 1 2008-2024'!Z118</f>
        <v>671608</v>
      </c>
      <c r="AA118" s="11">
        <f t="shared" si="21"/>
        <v>12646941</v>
      </c>
      <c r="AB118" s="11">
        <f>'Bil 1 2008-2024'!AB118</f>
        <v>300804</v>
      </c>
      <c r="AC118" s="301">
        <f t="shared" si="22"/>
        <v>12947745</v>
      </c>
      <c r="AD118" s="11">
        <f>'Bil 1 2008-2024'!AD118</f>
        <v>2294887</v>
      </c>
      <c r="AE118" s="301">
        <f t="shared" si="22"/>
        <v>15242632</v>
      </c>
      <c r="AF118" s="2"/>
      <c r="AG118" s="2"/>
      <c r="AH118" s="2"/>
    </row>
    <row r="119" spans="1:34" ht="14.25">
      <c r="A119" s="9">
        <v>1276</v>
      </c>
      <c r="B119" s="10" t="s">
        <v>231</v>
      </c>
      <c r="C119" s="87">
        <v>21588522.228655558</v>
      </c>
      <c r="D119" s="87">
        <v>5957688</v>
      </c>
      <c r="E119" s="86">
        <f t="shared" si="12"/>
        <v>27546210.228655558</v>
      </c>
      <c r="F119" s="87">
        <v>692911</v>
      </c>
      <c r="G119" s="86">
        <f t="shared" si="13"/>
        <v>28239121.228655558</v>
      </c>
      <c r="H119" s="87">
        <v>632616</v>
      </c>
      <c r="I119" s="86">
        <f t="shared" si="14"/>
        <v>28871737.228655558</v>
      </c>
      <c r="J119" s="86">
        <f>'Bil 1 2008-2024'!K119</f>
        <v>1138664</v>
      </c>
      <c r="K119" s="194">
        <f>'Bil 1 2008-2024'!L119</f>
        <v>146351</v>
      </c>
      <c r="L119" s="211">
        <v>367265</v>
      </c>
      <c r="M119" s="95">
        <f t="shared" si="15"/>
        <v>30156752.228655558</v>
      </c>
      <c r="N119" s="95">
        <f>'Bil 1 2008-2024'!N119</f>
        <v>-321070.2286555581</v>
      </c>
      <c r="O119" s="86">
        <f t="shared" si="16"/>
        <v>29835682</v>
      </c>
      <c r="P119" s="11">
        <f>'Bil 1 2008-2024'!P119</f>
        <v>298191</v>
      </c>
      <c r="Q119" s="11">
        <f t="shared" si="17"/>
        <v>30133873</v>
      </c>
      <c r="R119" s="11">
        <f>'Bil 1 2008-2024'!R119</f>
        <v>415685</v>
      </c>
      <c r="S119" s="11">
        <f t="shared" si="18"/>
        <v>30549558</v>
      </c>
      <c r="T119" s="11">
        <f>'Bil 1 2008-2024'!T119</f>
        <v>470346</v>
      </c>
      <c r="U119" s="11">
        <f t="shared" si="19"/>
        <v>31019904</v>
      </c>
      <c r="V119" s="11">
        <f>'Bil 1 2008-2024'!V119</f>
        <v>485470</v>
      </c>
      <c r="W119" s="11">
        <f t="shared" si="20"/>
        <v>31505374</v>
      </c>
      <c r="X119" s="11">
        <f>'Bil 1 2008-2024'!X119</f>
        <v>2936799</v>
      </c>
      <c r="Y119" s="11">
        <f t="shared" si="21"/>
        <v>34442173</v>
      </c>
      <c r="Z119" s="11">
        <f>'Bil 1 2008-2024'!Z119</f>
        <v>1239931</v>
      </c>
      <c r="AA119" s="11">
        <f t="shared" si="21"/>
        <v>35682104</v>
      </c>
      <c r="AB119" s="11">
        <f>'Bil 1 2008-2024'!AB119</f>
        <v>751896</v>
      </c>
      <c r="AC119" s="301">
        <f t="shared" si="22"/>
        <v>36434000</v>
      </c>
      <c r="AD119" s="11">
        <f>'Bil 1 2008-2024'!AD119</f>
        <v>4667612</v>
      </c>
      <c r="AE119" s="301">
        <f t="shared" si="22"/>
        <v>41101612</v>
      </c>
      <c r="AF119" s="2"/>
      <c r="AG119" s="2"/>
      <c r="AH119" s="2"/>
    </row>
    <row r="120" spans="1:34" ht="14.25">
      <c r="A120" s="9">
        <v>1277</v>
      </c>
      <c r="B120" s="10" t="s">
        <v>233</v>
      </c>
      <c r="C120" s="87">
        <v>18854082.374730576</v>
      </c>
      <c r="D120" s="87">
        <v>4563464</v>
      </c>
      <c r="E120" s="86">
        <f t="shared" si="12"/>
        <v>23417546.374730576</v>
      </c>
      <c r="F120" s="87">
        <v>195993</v>
      </c>
      <c r="G120" s="86">
        <f t="shared" si="13"/>
        <v>23613539.374730576</v>
      </c>
      <c r="H120" s="87">
        <v>296548</v>
      </c>
      <c r="I120" s="86">
        <f t="shared" si="14"/>
        <v>23910087.374730576</v>
      </c>
      <c r="J120" s="86">
        <f>'Bil 1 2008-2024'!K120</f>
        <v>1726178</v>
      </c>
      <c r="K120" s="194">
        <f>'Bil 1 2008-2024'!L120</f>
        <v>88809</v>
      </c>
      <c r="L120" s="211">
        <v>101877</v>
      </c>
      <c r="M120" s="95">
        <f t="shared" si="15"/>
        <v>25725074.374730576</v>
      </c>
      <c r="N120" s="95">
        <f>'Bil 1 2008-2024'!N120</f>
        <v>218044.62526942417</v>
      </c>
      <c r="O120" s="86">
        <f t="shared" si="16"/>
        <v>25943119</v>
      </c>
      <c r="P120" s="11">
        <f>'Bil 1 2008-2024'!P120</f>
        <v>165779</v>
      </c>
      <c r="Q120" s="11">
        <f t="shared" si="17"/>
        <v>26108898</v>
      </c>
      <c r="R120" s="11">
        <f>'Bil 1 2008-2024'!R120</f>
        <v>-211795</v>
      </c>
      <c r="S120" s="11">
        <f t="shared" si="18"/>
        <v>25897103</v>
      </c>
      <c r="T120" s="11">
        <f>'Bil 1 2008-2024'!T120</f>
        <v>459377</v>
      </c>
      <c r="U120" s="11">
        <f t="shared" si="19"/>
        <v>26356480</v>
      </c>
      <c r="V120" s="11">
        <f>'Bil 1 2008-2024'!V120</f>
        <v>657802</v>
      </c>
      <c r="W120" s="11">
        <f t="shared" si="20"/>
        <v>27014282</v>
      </c>
      <c r="X120" s="11">
        <f>'Bil 1 2008-2024'!X120</f>
        <v>1937970</v>
      </c>
      <c r="Y120" s="11">
        <f t="shared" si="21"/>
        <v>28952252</v>
      </c>
      <c r="Z120" s="11">
        <f>'Bil 1 2008-2024'!Z120</f>
        <v>1277009</v>
      </c>
      <c r="AA120" s="11">
        <f t="shared" si="21"/>
        <v>30229261</v>
      </c>
      <c r="AB120" s="11">
        <f>'Bil 1 2008-2024'!AB120</f>
        <v>835781</v>
      </c>
      <c r="AC120" s="301">
        <f t="shared" si="22"/>
        <v>31065042</v>
      </c>
      <c r="AD120" s="11">
        <f>'Bil 1 2008-2024'!AD120</f>
        <v>3108158</v>
      </c>
      <c r="AE120" s="301">
        <f t="shared" si="22"/>
        <v>34173200</v>
      </c>
      <c r="AF120" s="2"/>
      <c r="AG120" s="2"/>
      <c r="AH120" s="2"/>
    </row>
    <row r="121" spans="1:34" ht="14.25">
      <c r="A121" s="9">
        <v>1278</v>
      </c>
      <c r="B121" s="10" t="s">
        <v>235</v>
      </c>
      <c r="C121" s="87">
        <v>18916530.709586978</v>
      </c>
      <c r="D121" s="87">
        <v>5552236</v>
      </c>
      <c r="E121" s="86">
        <f t="shared" si="12"/>
        <v>24468766.709586978</v>
      </c>
      <c r="F121" s="87">
        <v>1002716</v>
      </c>
      <c r="G121" s="86">
        <f t="shared" si="13"/>
        <v>25471482.709586978</v>
      </c>
      <c r="H121" s="87">
        <v>1381846</v>
      </c>
      <c r="I121" s="86">
        <f t="shared" si="14"/>
        <v>26853328.709586978</v>
      </c>
      <c r="J121" s="86">
        <f>'Bil 1 2008-2024'!K121</f>
        <v>3796067</v>
      </c>
      <c r="K121" s="194">
        <f>'Bil 1 2008-2024'!L121</f>
        <v>241392</v>
      </c>
      <c r="L121" s="211">
        <v>771761</v>
      </c>
      <c r="M121" s="95">
        <f t="shared" si="15"/>
        <v>30890787.709586978</v>
      </c>
      <c r="N121" s="95">
        <f>'Bil 1 2008-2024'!N121</f>
        <v>2418802.290413022</v>
      </c>
      <c r="O121" s="86">
        <f t="shared" si="16"/>
        <v>33309590</v>
      </c>
      <c r="P121" s="11">
        <f>'Bil 1 2008-2024'!P121</f>
        <v>765370</v>
      </c>
      <c r="Q121" s="11">
        <f t="shared" si="17"/>
        <v>34074960</v>
      </c>
      <c r="R121" s="11">
        <f>'Bil 1 2008-2024'!R121</f>
        <v>1989226</v>
      </c>
      <c r="S121" s="11">
        <f t="shared" si="18"/>
        <v>36064186</v>
      </c>
      <c r="T121" s="11">
        <f>'Bil 1 2008-2024'!T121</f>
        <v>1879276</v>
      </c>
      <c r="U121" s="11">
        <f t="shared" si="19"/>
        <v>37943462</v>
      </c>
      <c r="V121" s="11">
        <f>'Bil 1 2008-2024'!V121</f>
        <v>3008989</v>
      </c>
      <c r="W121" s="11">
        <f t="shared" si="20"/>
        <v>40952451</v>
      </c>
      <c r="X121" s="11">
        <f>'Bil 1 2008-2024'!X121</f>
        <v>1859731</v>
      </c>
      <c r="Y121" s="11">
        <f t="shared" si="21"/>
        <v>42812182</v>
      </c>
      <c r="Z121" s="11">
        <f>'Bil 1 2008-2024'!Z121</f>
        <v>2352908</v>
      </c>
      <c r="AA121" s="11">
        <f t="shared" si="21"/>
        <v>45165090</v>
      </c>
      <c r="AB121" s="11">
        <f>'Bil 1 2008-2024'!AB121</f>
        <v>2714724</v>
      </c>
      <c r="AC121" s="301">
        <f t="shared" si="22"/>
        <v>47879814</v>
      </c>
      <c r="AD121" s="11">
        <f>'Bil 1 2008-2024'!AD121</f>
        <v>2828682</v>
      </c>
      <c r="AE121" s="301">
        <f t="shared" si="22"/>
        <v>50708496</v>
      </c>
      <c r="AF121" s="2"/>
      <c r="AG121" s="2"/>
      <c r="AH121" s="2"/>
    </row>
    <row r="122" spans="1:34" ht="14.25">
      <c r="A122" s="9">
        <v>1280</v>
      </c>
      <c r="B122" s="10" t="s">
        <v>237</v>
      </c>
      <c r="C122" s="87">
        <v>372403337.13228405</v>
      </c>
      <c r="D122" s="87">
        <v>17016752</v>
      </c>
      <c r="E122" s="86">
        <f t="shared" si="12"/>
        <v>389420089.13228405</v>
      </c>
      <c r="F122" s="87">
        <v>54807</v>
      </c>
      <c r="G122" s="86">
        <f t="shared" si="13"/>
        <v>389474896.13228405</v>
      </c>
      <c r="H122" s="87">
        <v>6837189</v>
      </c>
      <c r="I122" s="86">
        <f t="shared" si="14"/>
        <v>396312085.13228405</v>
      </c>
      <c r="J122" s="86">
        <f>'Bil 1 2008-2024'!K122</f>
        <v>16126483</v>
      </c>
      <c r="K122" s="194">
        <f>'Bil 1 2008-2024'!L122</f>
        <v>-66004</v>
      </c>
      <c r="L122" s="211">
        <v>-67022</v>
      </c>
      <c r="M122" s="95">
        <f t="shared" si="15"/>
        <v>412372564.13228405</v>
      </c>
      <c r="N122" s="95">
        <f>'Bil 1 2008-2024'!N122</f>
        <v>-6377790.132284045</v>
      </c>
      <c r="O122" s="86">
        <f t="shared" si="16"/>
        <v>405994774</v>
      </c>
      <c r="P122" s="11">
        <f>'Bil 1 2008-2024'!P122</f>
        <v>3744785</v>
      </c>
      <c r="Q122" s="11">
        <f t="shared" si="17"/>
        <v>409739559</v>
      </c>
      <c r="R122" s="11">
        <f>'Bil 1 2008-2024'!R122</f>
        <v>9798115</v>
      </c>
      <c r="S122" s="11">
        <f t="shared" si="18"/>
        <v>419537674</v>
      </c>
      <c r="T122" s="11">
        <f>'Bil 1 2008-2024'!T122</f>
        <v>9518514</v>
      </c>
      <c r="U122" s="11">
        <f t="shared" si="19"/>
        <v>429056188</v>
      </c>
      <c r="V122" s="11">
        <f>'Bil 1 2008-2024'!V122</f>
        <v>15107741</v>
      </c>
      <c r="W122" s="11">
        <f t="shared" si="20"/>
        <v>444163929</v>
      </c>
      <c r="X122" s="11">
        <f>'Bil 1 2008-2024'!X122</f>
        <v>10733992</v>
      </c>
      <c r="Y122" s="11">
        <f t="shared" si="21"/>
        <v>454897921</v>
      </c>
      <c r="Z122" s="11">
        <f>'Bil 1 2008-2024'!Z122</f>
        <v>15524735</v>
      </c>
      <c r="AA122" s="11">
        <f t="shared" si="21"/>
        <v>470422656</v>
      </c>
      <c r="AB122" s="11">
        <f>'Bil 1 2008-2024'!AB122</f>
        <v>14324174</v>
      </c>
      <c r="AC122" s="301">
        <f t="shared" si="22"/>
        <v>484746830</v>
      </c>
      <c r="AD122" s="11">
        <f>'Bil 1 2008-2024'!AD122</f>
        <v>15489422</v>
      </c>
      <c r="AE122" s="301">
        <f t="shared" si="22"/>
        <v>500236252</v>
      </c>
      <c r="AF122" s="2"/>
      <c r="AG122" s="2"/>
      <c r="AH122" s="2"/>
    </row>
    <row r="123" spans="1:34" ht="14.25">
      <c r="A123" s="9">
        <v>1281</v>
      </c>
      <c r="B123" s="10" t="s">
        <v>239</v>
      </c>
      <c r="C123" s="87">
        <v>139776646.3523102</v>
      </c>
      <c r="D123" s="87">
        <v>11549433</v>
      </c>
      <c r="E123" s="86">
        <f t="shared" si="12"/>
        <v>151326079.3523102</v>
      </c>
      <c r="F123" s="87">
        <v>1150535</v>
      </c>
      <c r="G123" s="86">
        <f t="shared" si="13"/>
        <v>152476614.3523102</v>
      </c>
      <c r="H123" s="87">
        <v>3875679</v>
      </c>
      <c r="I123" s="86">
        <f t="shared" si="14"/>
        <v>156352293.3523102</v>
      </c>
      <c r="J123" s="86">
        <f>'Bil 1 2008-2024'!K123</f>
        <v>9087146</v>
      </c>
      <c r="K123" s="194">
        <f>'Bil 1 2008-2024'!L123</f>
        <v>-35083</v>
      </c>
      <c r="L123" s="211">
        <v>-90062</v>
      </c>
      <c r="M123" s="95">
        <f t="shared" si="15"/>
        <v>165404356.3523102</v>
      </c>
      <c r="N123" s="95">
        <f>'Bil 1 2008-2024'!N123</f>
        <v>849155.6476897895</v>
      </c>
      <c r="O123" s="86">
        <f t="shared" si="16"/>
        <v>166253512</v>
      </c>
      <c r="P123" s="11">
        <f>'Bil 1 2008-2024'!P123</f>
        <v>1902508</v>
      </c>
      <c r="Q123" s="11">
        <f t="shared" si="17"/>
        <v>168156020</v>
      </c>
      <c r="R123" s="11">
        <f>'Bil 1 2008-2024'!R123</f>
        <v>3480450</v>
      </c>
      <c r="S123" s="11">
        <f t="shared" si="18"/>
        <v>171636470</v>
      </c>
      <c r="T123" s="11">
        <f>'Bil 1 2008-2024'!T123</f>
        <v>5454112</v>
      </c>
      <c r="U123" s="11">
        <f t="shared" si="19"/>
        <v>177090582</v>
      </c>
      <c r="V123" s="11">
        <f>'Bil 1 2008-2024'!V123</f>
        <v>8321406</v>
      </c>
      <c r="W123" s="11">
        <f t="shared" si="20"/>
        <v>185411988</v>
      </c>
      <c r="X123" s="11">
        <f>'Bil 1 2008-2024'!X123</f>
        <v>5513503</v>
      </c>
      <c r="Y123" s="11">
        <f t="shared" si="21"/>
        <v>190925491</v>
      </c>
      <c r="Z123" s="11">
        <f>'Bil 1 2008-2024'!Z123</f>
        <v>6871073</v>
      </c>
      <c r="AA123" s="11">
        <f t="shared" si="21"/>
        <v>197796564</v>
      </c>
      <c r="AB123" s="11">
        <f>'Bil 1 2008-2024'!AB123</f>
        <v>6805758</v>
      </c>
      <c r="AC123" s="301">
        <f t="shared" si="22"/>
        <v>204602322</v>
      </c>
      <c r="AD123" s="11">
        <f>'Bil 1 2008-2024'!AD123</f>
        <v>7922755</v>
      </c>
      <c r="AE123" s="301">
        <f t="shared" si="22"/>
        <v>212525077</v>
      </c>
      <c r="AF123" s="2"/>
      <c r="AG123" s="2"/>
      <c r="AH123" s="2"/>
    </row>
    <row r="124" spans="1:34" ht="14.25">
      <c r="A124" s="9">
        <v>1282</v>
      </c>
      <c r="B124" s="10" t="s">
        <v>241</v>
      </c>
      <c r="C124" s="87">
        <v>53574027.86691413</v>
      </c>
      <c r="D124" s="87">
        <v>4890813</v>
      </c>
      <c r="E124" s="86">
        <f t="shared" si="12"/>
        <v>58464840.86691413</v>
      </c>
      <c r="F124" s="87">
        <v>2172535</v>
      </c>
      <c r="G124" s="86">
        <f t="shared" si="13"/>
        <v>60637375.86691413</v>
      </c>
      <c r="H124" s="87">
        <v>1016442</v>
      </c>
      <c r="I124" s="86">
        <f t="shared" si="14"/>
        <v>61653817.86691413</v>
      </c>
      <c r="J124" s="86">
        <f>'Bil 1 2008-2024'!K124</f>
        <v>4506736</v>
      </c>
      <c r="K124" s="194">
        <f>'Bil 1 2008-2024'!L124</f>
        <v>95359</v>
      </c>
      <c r="L124" s="211">
        <v>171332</v>
      </c>
      <c r="M124" s="95">
        <f t="shared" si="15"/>
        <v>66255912.86691413</v>
      </c>
      <c r="N124" s="95">
        <f>'Bil 1 2008-2024'!N124</f>
        <v>-845989.8669141307</v>
      </c>
      <c r="O124" s="86">
        <f t="shared" si="16"/>
        <v>65409923</v>
      </c>
      <c r="P124" s="11">
        <f>'Bil 1 2008-2024'!P124</f>
        <v>1161386</v>
      </c>
      <c r="Q124" s="11">
        <f t="shared" si="17"/>
        <v>66571309</v>
      </c>
      <c r="R124" s="11">
        <f>'Bil 1 2008-2024'!R124</f>
        <v>1568670</v>
      </c>
      <c r="S124" s="11">
        <f t="shared" si="18"/>
        <v>68139979</v>
      </c>
      <c r="T124" s="11">
        <f>'Bil 1 2008-2024'!T124</f>
        <v>2350451</v>
      </c>
      <c r="U124" s="11">
        <f t="shared" si="19"/>
        <v>70490430</v>
      </c>
      <c r="V124" s="11">
        <f>'Bil 1 2008-2024'!V124</f>
        <v>2461761</v>
      </c>
      <c r="W124" s="11">
        <f t="shared" si="20"/>
        <v>72952191</v>
      </c>
      <c r="X124" s="11">
        <f>'Bil 1 2008-2024'!X124</f>
        <v>2663936</v>
      </c>
      <c r="Y124" s="11">
        <f t="shared" si="21"/>
        <v>75616127</v>
      </c>
      <c r="Z124" s="11">
        <f>'Bil 1 2008-2024'!Z124</f>
        <v>2786756</v>
      </c>
      <c r="AA124" s="11">
        <f t="shared" si="21"/>
        <v>78402883</v>
      </c>
      <c r="AB124" s="11">
        <f>'Bil 1 2008-2024'!AB124</f>
        <v>2606266</v>
      </c>
      <c r="AC124" s="301">
        <f t="shared" si="22"/>
        <v>81009149</v>
      </c>
      <c r="AD124" s="11">
        <f>'Bil 1 2008-2024'!AD124</f>
        <v>4055746</v>
      </c>
      <c r="AE124" s="301">
        <f t="shared" si="22"/>
        <v>85064895</v>
      </c>
      <c r="AF124" s="2"/>
      <c r="AG124" s="2"/>
      <c r="AH124" s="2"/>
    </row>
    <row r="125" spans="1:34" ht="14.25">
      <c r="A125" s="9">
        <v>1283</v>
      </c>
      <c r="B125" s="10" t="s">
        <v>243</v>
      </c>
      <c r="C125" s="87">
        <v>165755153.65257323</v>
      </c>
      <c r="D125" s="87">
        <v>13914597</v>
      </c>
      <c r="E125" s="86">
        <f t="shared" si="12"/>
        <v>179669750.65257323</v>
      </c>
      <c r="F125" s="87">
        <v>1878890</v>
      </c>
      <c r="G125" s="86">
        <f t="shared" si="13"/>
        <v>181548640.65257323</v>
      </c>
      <c r="H125" s="87">
        <v>3781901</v>
      </c>
      <c r="I125" s="86">
        <f t="shared" si="14"/>
        <v>185330541.65257323</v>
      </c>
      <c r="J125" s="86">
        <f>'Bil 1 2008-2024'!K125</f>
        <v>11420731</v>
      </c>
      <c r="K125" s="194">
        <f>'Bil 1 2008-2024'!L125</f>
        <v>17834</v>
      </c>
      <c r="L125" s="211">
        <v>327031</v>
      </c>
      <c r="M125" s="95">
        <f t="shared" si="15"/>
        <v>196769106.65257323</v>
      </c>
      <c r="N125" s="95">
        <f>'Bil 1 2008-2024'!N125</f>
        <v>-902615.6525732279</v>
      </c>
      <c r="O125" s="86">
        <f t="shared" si="16"/>
        <v>195866491</v>
      </c>
      <c r="P125" s="11">
        <f>'Bil 1 2008-2024'!P125</f>
        <v>2325377</v>
      </c>
      <c r="Q125" s="11">
        <f t="shared" si="17"/>
        <v>198191868</v>
      </c>
      <c r="R125" s="11">
        <f>'Bil 1 2008-2024'!R125</f>
        <v>4479899</v>
      </c>
      <c r="S125" s="11">
        <f t="shared" si="18"/>
        <v>202671767</v>
      </c>
      <c r="T125" s="11">
        <f>'Bil 1 2008-2024'!T125</f>
        <v>5807119</v>
      </c>
      <c r="U125" s="11">
        <f t="shared" si="19"/>
        <v>208478886</v>
      </c>
      <c r="V125" s="11">
        <f>'Bil 1 2008-2024'!V125</f>
        <v>8372329</v>
      </c>
      <c r="W125" s="11">
        <f t="shared" si="20"/>
        <v>216851215</v>
      </c>
      <c r="X125" s="11">
        <f>'Bil 1 2008-2024'!X125</f>
        <v>5441698</v>
      </c>
      <c r="Y125" s="11">
        <f t="shared" si="21"/>
        <v>222292913</v>
      </c>
      <c r="Z125" s="11">
        <f>'Bil 1 2008-2024'!Z125</f>
        <v>6822954</v>
      </c>
      <c r="AA125" s="11">
        <f t="shared" si="21"/>
        <v>229115867</v>
      </c>
      <c r="AB125" s="11">
        <f>'Bil 1 2008-2024'!AB125</f>
        <v>8137577</v>
      </c>
      <c r="AC125" s="301">
        <f t="shared" si="22"/>
        <v>237253444</v>
      </c>
      <c r="AD125" s="11">
        <f>'Bil 1 2008-2024'!AD125</f>
        <v>11233967</v>
      </c>
      <c r="AE125" s="301">
        <f t="shared" si="22"/>
        <v>248487411</v>
      </c>
      <c r="AF125" s="2"/>
      <c r="AG125" s="2"/>
      <c r="AH125" s="2"/>
    </row>
    <row r="126" spans="1:34" ht="14.25">
      <c r="A126" s="9">
        <v>1284</v>
      </c>
      <c r="B126" s="10" t="s">
        <v>245</v>
      </c>
      <c r="C126" s="87">
        <v>32021380.21360161</v>
      </c>
      <c r="D126" s="87">
        <v>5823779</v>
      </c>
      <c r="E126" s="86">
        <f t="shared" si="12"/>
        <v>37845159.21360161</v>
      </c>
      <c r="F126" s="87">
        <v>557294</v>
      </c>
      <c r="G126" s="86">
        <f t="shared" si="13"/>
        <v>38402453.21360161</v>
      </c>
      <c r="H126" s="87">
        <v>1252504</v>
      </c>
      <c r="I126" s="86">
        <f t="shared" si="14"/>
        <v>39654957.21360161</v>
      </c>
      <c r="J126" s="86">
        <f>'Bil 1 2008-2024'!K126</f>
        <v>4014313</v>
      </c>
      <c r="K126" s="194">
        <f>'Bil 1 2008-2024'!L126</f>
        <v>227119</v>
      </c>
      <c r="L126" s="211">
        <v>517668</v>
      </c>
      <c r="M126" s="95">
        <f t="shared" si="15"/>
        <v>43896389.21360161</v>
      </c>
      <c r="N126" s="95">
        <f>'Bil 1 2008-2024'!N126</f>
        <v>2246100.7863983884</v>
      </c>
      <c r="O126" s="86">
        <f t="shared" si="16"/>
        <v>46142490</v>
      </c>
      <c r="P126" s="11">
        <f>'Bil 1 2008-2024'!P126</f>
        <v>662694</v>
      </c>
      <c r="Q126" s="11">
        <f t="shared" si="17"/>
        <v>46805184</v>
      </c>
      <c r="R126" s="11">
        <f>'Bil 1 2008-2024'!R126</f>
        <v>1263559</v>
      </c>
      <c r="S126" s="11">
        <f t="shared" si="18"/>
        <v>48068743</v>
      </c>
      <c r="T126" s="11">
        <f>'Bil 1 2008-2024'!T126</f>
        <v>2035322</v>
      </c>
      <c r="U126" s="11">
        <f t="shared" si="19"/>
        <v>50104065</v>
      </c>
      <c r="V126" s="11">
        <f>'Bil 1 2008-2024'!V126</f>
        <v>3084585</v>
      </c>
      <c r="W126" s="11">
        <f t="shared" si="20"/>
        <v>53188650</v>
      </c>
      <c r="X126" s="11">
        <f>'Bil 1 2008-2024'!X126</f>
        <v>2509456</v>
      </c>
      <c r="Y126" s="11">
        <f t="shared" si="21"/>
        <v>55698106</v>
      </c>
      <c r="Z126" s="11">
        <f>'Bil 1 2008-2024'!Z126</f>
        <v>2396053</v>
      </c>
      <c r="AA126" s="11">
        <f t="shared" si="21"/>
        <v>58094159</v>
      </c>
      <c r="AB126" s="11">
        <f>'Bil 1 2008-2024'!AB126</f>
        <v>2814077</v>
      </c>
      <c r="AC126" s="301">
        <f t="shared" si="22"/>
        <v>60908236</v>
      </c>
      <c r="AD126" s="11">
        <f>'Bil 1 2008-2024'!AD126</f>
        <v>2981767</v>
      </c>
      <c r="AE126" s="301">
        <f t="shared" si="22"/>
        <v>63890003</v>
      </c>
      <c r="AF126" s="2"/>
      <c r="AG126" s="2"/>
      <c r="AH126" s="2"/>
    </row>
    <row r="127" spans="1:34" ht="14.25">
      <c r="A127" s="9">
        <v>1285</v>
      </c>
      <c r="B127" s="10" t="s">
        <v>247</v>
      </c>
      <c r="C127" s="87">
        <v>40728272.51815478</v>
      </c>
      <c r="D127" s="87">
        <v>6318088</v>
      </c>
      <c r="E127" s="86">
        <f t="shared" si="12"/>
        <v>47046360.51815478</v>
      </c>
      <c r="F127" s="87">
        <v>1052383</v>
      </c>
      <c r="G127" s="86">
        <f t="shared" si="13"/>
        <v>48098743.51815478</v>
      </c>
      <c r="H127" s="87">
        <v>997402</v>
      </c>
      <c r="I127" s="86">
        <f t="shared" si="14"/>
        <v>49096145.51815478</v>
      </c>
      <c r="J127" s="86">
        <f>'Bil 1 2008-2024'!K127</f>
        <v>3754819</v>
      </c>
      <c r="K127" s="194">
        <f>'Bil 1 2008-2024'!L127</f>
        <v>83000</v>
      </c>
      <c r="L127" s="211">
        <v>252487</v>
      </c>
      <c r="M127" s="95">
        <f t="shared" si="15"/>
        <v>52933964.51815478</v>
      </c>
      <c r="N127" s="95">
        <f>'Bil 1 2008-2024'!N127</f>
        <v>1207201.4818452224</v>
      </c>
      <c r="O127" s="86">
        <f t="shared" si="16"/>
        <v>54141166</v>
      </c>
      <c r="P127" s="11">
        <f>'Bil 1 2008-2024'!P127</f>
        <v>1169912</v>
      </c>
      <c r="Q127" s="11">
        <f t="shared" si="17"/>
        <v>55311078</v>
      </c>
      <c r="R127" s="11">
        <f>'Bil 1 2008-2024'!R127</f>
        <v>-744955</v>
      </c>
      <c r="S127" s="11">
        <f t="shared" si="18"/>
        <v>54566123</v>
      </c>
      <c r="T127" s="11">
        <f>'Bil 1 2008-2024'!T127</f>
        <v>1311394</v>
      </c>
      <c r="U127" s="11">
        <f t="shared" si="19"/>
        <v>55877517</v>
      </c>
      <c r="V127" s="11">
        <f>'Bil 1 2008-2024'!V127</f>
        <v>2069966</v>
      </c>
      <c r="W127" s="11">
        <f t="shared" si="20"/>
        <v>57947483</v>
      </c>
      <c r="X127" s="11">
        <f>'Bil 1 2008-2024'!X127</f>
        <v>4096029</v>
      </c>
      <c r="Y127" s="11">
        <f t="shared" si="21"/>
        <v>62043512</v>
      </c>
      <c r="Z127" s="11">
        <f>'Bil 1 2008-2024'!Z127</f>
        <v>1861370</v>
      </c>
      <c r="AA127" s="11">
        <f t="shared" si="21"/>
        <v>63904882</v>
      </c>
      <c r="AB127" s="11">
        <f>'Bil 1 2008-2024'!AB127</f>
        <v>2095945</v>
      </c>
      <c r="AC127" s="301">
        <f t="shared" si="22"/>
        <v>66000827</v>
      </c>
      <c r="AD127" s="11">
        <f>'Bil 1 2008-2024'!AD127</f>
        <v>5036761</v>
      </c>
      <c r="AE127" s="301">
        <f t="shared" si="22"/>
        <v>71037588</v>
      </c>
      <c r="AF127" s="2"/>
      <c r="AG127" s="2"/>
      <c r="AH127" s="2"/>
    </row>
    <row r="128" spans="1:34" ht="14.25">
      <c r="A128" s="9">
        <v>1286</v>
      </c>
      <c r="B128" s="10" t="s">
        <v>249</v>
      </c>
      <c r="C128" s="87">
        <v>36686403.69617237</v>
      </c>
      <c r="D128" s="87">
        <v>7623067</v>
      </c>
      <c r="E128" s="86">
        <f t="shared" si="12"/>
        <v>44309470.69617237</v>
      </c>
      <c r="F128" s="87">
        <v>2098638</v>
      </c>
      <c r="G128" s="86">
        <f t="shared" si="13"/>
        <v>46408108.69617237</v>
      </c>
      <c r="H128" s="87">
        <v>1248197</v>
      </c>
      <c r="I128" s="86">
        <f t="shared" si="14"/>
        <v>47656305.69617237</v>
      </c>
      <c r="J128" s="86">
        <f>'Bil 1 2008-2024'!K128</f>
        <v>4457036</v>
      </c>
      <c r="K128" s="194">
        <f>'Bil 1 2008-2024'!L128</f>
        <v>231818</v>
      </c>
      <c r="L128" s="211">
        <v>488251</v>
      </c>
      <c r="M128" s="95">
        <f t="shared" si="15"/>
        <v>52345159.69617237</v>
      </c>
      <c r="N128" s="95">
        <f>'Bil 1 2008-2024'!N128</f>
        <v>1008023.3038276285</v>
      </c>
      <c r="O128" s="86">
        <f t="shared" si="16"/>
        <v>53353183</v>
      </c>
      <c r="P128" s="11">
        <f>'Bil 1 2008-2024'!P128</f>
        <v>578276</v>
      </c>
      <c r="Q128" s="11">
        <f t="shared" si="17"/>
        <v>53931459</v>
      </c>
      <c r="R128" s="11">
        <f>'Bil 1 2008-2024'!R128</f>
        <v>2095174</v>
      </c>
      <c r="S128" s="11">
        <f t="shared" si="18"/>
        <v>56026633</v>
      </c>
      <c r="T128" s="11">
        <f>'Bil 1 2008-2024'!T128</f>
        <v>1720209</v>
      </c>
      <c r="U128" s="11">
        <f t="shared" si="19"/>
        <v>57746842</v>
      </c>
      <c r="V128" s="11">
        <f>'Bil 1 2008-2024'!V128</f>
        <v>2888147</v>
      </c>
      <c r="W128" s="11">
        <f t="shared" si="20"/>
        <v>60634989</v>
      </c>
      <c r="X128" s="11">
        <f>'Bil 1 2008-2024'!X128</f>
        <v>3849827</v>
      </c>
      <c r="Y128" s="11">
        <f t="shared" si="21"/>
        <v>64484816</v>
      </c>
      <c r="Z128" s="11">
        <f>'Bil 1 2008-2024'!Z128</f>
        <v>2204650</v>
      </c>
      <c r="AA128" s="11">
        <f t="shared" si="21"/>
        <v>66689466</v>
      </c>
      <c r="AB128" s="11">
        <f>'Bil 1 2008-2024'!AB128</f>
        <v>2924160</v>
      </c>
      <c r="AC128" s="301">
        <f t="shared" si="22"/>
        <v>69613626</v>
      </c>
      <c r="AD128" s="11">
        <f>'Bil 1 2008-2024'!AD128</f>
        <v>3895235</v>
      </c>
      <c r="AE128" s="301">
        <f t="shared" si="22"/>
        <v>73508861</v>
      </c>
      <c r="AF128" s="2"/>
      <c r="AG128" s="2"/>
      <c r="AH128" s="2"/>
    </row>
    <row r="129" spans="1:34" ht="14.25">
      <c r="A129" s="9">
        <v>1287</v>
      </c>
      <c r="B129" s="10" t="s">
        <v>251</v>
      </c>
      <c r="C129" s="87">
        <v>54332708.70102063</v>
      </c>
      <c r="D129" s="87">
        <v>8806163</v>
      </c>
      <c r="E129" s="86">
        <f t="shared" si="12"/>
        <v>63138871.70102063</v>
      </c>
      <c r="F129" s="87">
        <v>1490311</v>
      </c>
      <c r="G129" s="86">
        <f t="shared" si="13"/>
        <v>64629182.70102063</v>
      </c>
      <c r="H129" s="87">
        <v>1615975</v>
      </c>
      <c r="I129" s="86">
        <f t="shared" si="14"/>
        <v>66245157.70102063</v>
      </c>
      <c r="J129" s="86">
        <f>'Bil 1 2008-2024'!K129</f>
        <v>4921451</v>
      </c>
      <c r="K129" s="194">
        <f>'Bil 1 2008-2024'!L129</f>
        <v>274932</v>
      </c>
      <c r="L129" s="211">
        <v>738259</v>
      </c>
      <c r="M129" s="95">
        <f t="shared" si="15"/>
        <v>71441540.70102063</v>
      </c>
      <c r="N129" s="95">
        <f>'Bil 1 2008-2024'!N129</f>
        <v>2376777.298979372</v>
      </c>
      <c r="O129" s="86">
        <f t="shared" si="16"/>
        <v>73818318</v>
      </c>
      <c r="P129" s="11">
        <f>'Bil 1 2008-2024'!P129</f>
        <v>1302549</v>
      </c>
      <c r="Q129" s="11">
        <f t="shared" si="17"/>
        <v>75120867</v>
      </c>
      <c r="R129" s="11">
        <f>'Bil 1 2008-2024'!R129</f>
        <v>1446092</v>
      </c>
      <c r="S129" s="11">
        <f t="shared" si="18"/>
        <v>76566959</v>
      </c>
      <c r="T129" s="11">
        <f>'Bil 1 2008-2024'!T129</f>
        <v>2376912</v>
      </c>
      <c r="U129" s="11">
        <f t="shared" si="19"/>
        <v>78943871</v>
      </c>
      <c r="V129" s="11">
        <f>'Bil 1 2008-2024'!V129</f>
        <v>3585295</v>
      </c>
      <c r="W129" s="11">
        <f t="shared" si="20"/>
        <v>82529166</v>
      </c>
      <c r="X129" s="11">
        <f>'Bil 1 2008-2024'!X129</f>
        <v>3846254</v>
      </c>
      <c r="Y129" s="11">
        <f t="shared" si="21"/>
        <v>86375420</v>
      </c>
      <c r="Z129" s="11">
        <f>'Bil 1 2008-2024'!Z129</f>
        <v>3641492</v>
      </c>
      <c r="AA129" s="11">
        <f t="shared" si="21"/>
        <v>90016912</v>
      </c>
      <c r="AB129" s="11">
        <f>'Bil 1 2008-2024'!AB129</f>
        <v>3591170</v>
      </c>
      <c r="AC129" s="301">
        <f t="shared" si="22"/>
        <v>93608082</v>
      </c>
      <c r="AD129" s="11">
        <f>'Bil 1 2008-2024'!AD129</f>
        <v>4836867</v>
      </c>
      <c r="AE129" s="301">
        <f t="shared" si="22"/>
        <v>98444949</v>
      </c>
      <c r="AF129" s="2"/>
      <c r="AG129" s="2"/>
      <c r="AH129" s="2"/>
    </row>
    <row r="130" spans="1:34" ht="14.25">
      <c r="A130" s="9">
        <v>1290</v>
      </c>
      <c r="B130" s="10" t="s">
        <v>253</v>
      </c>
      <c r="C130" s="87">
        <v>102483032.25125751</v>
      </c>
      <c r="D130" s="87">
        <v>15394083</v>
      </c>
      <c r="E130" s="86">
        <f t="shared" si="12"/>
        <v>117877115.25125751</v>
      </c>
      <c r="F130" s="87">
        <v>2676620</v>
      </c>
      <c r="G130" s="86">
        <f t="shared" si="13"/>
        <v>120553735.25125751</v>
      </c>
      <c r="H130" s="87">
        <v>2223941</v>
      </c>
      <c r="I130" s="86">
        <f t="shared" si="14"/>
        <v>122777676.25125751</v>
      </c>
      <c r="J130" s="86">
        <f>'Bil 1 2008-2024'!K130</f>
        <v>13095125</v>
      </c>
      <c r="K130" s="194">
        <f>'Bil 1 2008-2024'!L130</f>
        <v>214699</v>
      </c>
      <c r="L130" s="211">
        <v>660079</v>
      </c>
      <c r="M130" s="95">
        <f t="shared" si="15"/>
        <v>136087500.2512575</v>
      </c>
      <c r="N130" s="95">
        <f>'Bil 1 2008-2024'!N130</f>
        <v>1963175.748742491</v>
      </c>
      <c r="O130" s="86">
        <f t="shared" si="16"/>
        <v>138050676</v>
      </c>
      <c r="P130" s="11">
        <f>'Bil 1 2008-2024'!P130</f>
        <v>2099936</v>
      </c>
      <c r="Q130" s="11">
        <f t="shared" si="17"/>
        <v>140150612</v>
      </c>
      <c r="R130" s="11">
        <f>'Bil 1 2008-2024'!R130</f>
        <v>3211357</v>
      </c>
      <c r="S130" s="11">
        <f t="shared" si="18"/>
        <v>143361969</v>
      </c>
      <c r="T130" s="11">
        <f>'Bil 1 2008-2024'!T130</f>
        <v>3529857</v>
      </c>
      <c r="U130" s="11">
        <f t="shared" si="19"/>
        <v>146891826</v>
      </c>
      <c r="V130" s="11">
        <f>'Bil 1 2008-2024'!V130</f>
        <v>5725952</v>
      </c>
      <c r="W130" s="11">
        <f t="shared" si="20"/>
        <v>152617778</v>
      </c>
      <c r="X130" s="11">
        <f>'Bil 1 2008-2024'!X130</f>
        <v>9924268</v>
      </c>
      <c r="Y130" s="11">
        <f t="shared" si="21"/>
        <v>162542046</v>
      </c>
      <c r="Z130" s="11">
        <f>'Bil 1 2008-2024'!Z130</f>
        <v>4744540</v>
      </c>
      <c r="AA130" s="11">
        <f t="shared" si="21"/>
        <v>167286586</v>
      </c>
      <c r="AB130" s="11">
        <f>'Bil 1 2008-2024'!AB130</f>
        <v>7122210</v>
      </c>
      <c r="AC130" s="301">
        <f t="shared" si="22"/>
        <v>174408796</v>
      </c>
      <c r="AD130" s="11">
        <f>'Bil 1 2008-2024'!AD130</f>
        <v>15718635</v>
      </c>
      <c r="AE130" s="301">
        <f t="shared" si="22"/>
        <v>190127431</v>
      </c>
      <c r="AF130" s="2"/>
      <c r="AG130" s="2"/>
      <c r="AH130" s="2"/>
    </row>
    <row r="131" spans="1:34" ht="14.25">
      <c r="A131" s="9">
        <v>1291</v>
      </c>
      <c r="B131" s="10" t="s">
        <v>255</v>
      </c>
      <c r="C131" s="87">
        <v>25707454.953226723</v>
      </c>
      <c r="D131" s="87">
        <v>7232654</v>
      </c>
      <c r="E131" s="86">
        <f t="shared" si="12"/>
        <v>32940108.953226723</v>
      </c>
      <c r="F131" s="87">
        <v>1227370</v>
      </c>
      <c r="G131" s="86">
        <f t="shared" si="13"/>
        <v>34167478.95322672</v>
      </c>
      <c r="H131" s="87">
        <v>1066404</v>
      </c>
      <c r="I131" s="86">
        <f t="shared" si="14"/>
        <v>35233882.95322672</v>
      </c>
      <c r="J131" s="86">
        <f>'Bil 1 2008-2024'!K131</f>
        <v>4677501</v>
      </c>
      <c r="K131" s="194">
        <f>'Bil 1 2008-2024'!L131</f>
        <v>207693</v>
      </c>
      <c r="L131" s="211">
        <v>681097</v>
      </c>
      <c r="M131" s="95">
        <f t="shared" si="15"/>
        <v>40119076.95322672</v>
      </c>
      <c r="N131" s="95">
        <f>'Bil 1 2008-2024'!N131</f>
        <v>1602062.0467732772</v>
      </c>
      <c r="O131" s="86">
        <f t="shared" si="16"/>
        <v>41721139</v>
      </c>
      <c r="P131" s="11">
        <f>'Bil 1 2008-2024'!P131</f>
        <v>612063</v>
      </c>
      <c r="Q131" s="11">
        <f t="shared" si="17"/>
        <v>42333202</v>
      </c>
      <c r="R131" s="11">
        <f>'Bil 1 2008-2024'!R131</f>
        <v>1269902</v>
      </c>
      <c r="S131" s="11">
        <f t="shared" si="18"/>
        <v>43603104</v>
      </c>
      <c r="T131" s="11">
        <f>'Bil 1 2008-2024'!T131</f>
        <v>1655567</v>
      </c>
      <c r="U131" s="11">
        <f t="shared" si="19"/>
        <v>45258671</v>
      </c>
      <c r="V131" s="11">
        <f>'Bil 1 2008-2024'!V131</f>
        <v>2622195</v>
      </c>
      <c r="W131" s="11">
        <f t="shared" si="20"/>
        <v>47880866</v>
      </c>
      <c r="X131" s="11">
        <f>'Bil 1 2008-2024'!X131</f>
        <v>4647138</v>
      </c>
      <c r="Y131" s="11">
        <f t="shared" si="21"/>
        <v>52528004</v>
      </c>
      <c r="Z131" s="11">
        <f>'Bil 1 2008-2024'!Z131</f>
        <v>2248660</v>
      </c>
      <c r="AA131" s="11">
        <f t="shared" si="21"/>
        <v>54776664</v>
      </c>
      <c r="AB131" s="11">
        <f>'Bil 1 2008-2024'!AB131</f>
        <v>2636636</v>
      </c>
      <c r="AC131" s="301">
        <f t="shared" si="22"/>
        <v>57413300</v>
      </c>
      <c r="AD131" s="11">
        <f>'Bil 1 2008-2024'!AD131</f>
        <v>5209202</v>
      </c>
      <c r="AE131" s="301">
        <f t="shared" si="22"/>
        <v>62622502</v>
      </c>
      <c r="AF131" s="2"/>
      <c r="AG131" s="2"/>
      <c r="AH131" s="2"/>
    </row>
    <row r="132" spans="1:34" ht="14.25">
      <c r="A132" s="9">
        <v>1292</v>
      </c>
      <c r="B132" s="10" t="s">
        <v>257</v>
      </c>
      <c r="C132" s="87">
        <v>51507918.06475021</v>
      </c>
      <c r="D132" s="87">
        <v>10144512</v>
      </c>
      <c r="E132" s="86">
        <f t="shared" si="12"/>
        <v>61652430.06475021</v>
      </c>
      <c r="F132" s="87">
        <v>1054320</v>
      </c>
      <c r="G132" s="86">
        <f t="shared" si="13"/>
        <v>62706750.06475021</v>
      </c>
      <c r="H132" s="87">
        <v>1693802</v>
      </c>
      <c r="I132" s="86">
        <f t="shared" si="14"/>
        <v>64400552.06475021</v>
      </c>
      <c r="J132" s="86">
        <f>'Bil 1 2008-2024'!K132</f>
        <v>5427929</v>
      </c>
      <c r="K132" s="194">
        <f>'Bil 1 2008-2024'!L132</f>
        <v>10072</v>
      </c>
      <c r="L132" s="211">
        <v>25400</v>
      </c>
      <c r="M132" s="95">
        <f t="shared" si="15"/>
        <v>69838553.06475021</v>
      </c>
      <c r="N132" s="95">
        <f>'Bil 1 2008-2024'!N132</f>
        <v>927202.9352497905</v>
      </c>
      <c r="O132" s="86">
        <f t="shared" si="16"/>
        <v>70765756</v>
      </c>
      <c r="P132" s="11">
        <f>'Bil 1 2008-2024'!P132</f>
        <v>793528</v>
      </c>
      <c r="Q132" s="11">
        <f t="shared" si="17"/>
        <v>71559284</v>
      </c>
      <c r="R132" s="11">
        <f>'Bil 1 2008-2024'!R132</f>
        <v>2489853</v>
      </c>
      <c r="S132" s="11">
        <f t="shared" si="18"/>
        <v>74049137</v>
      </c>
      <c r="T132" s="11">
        <f>'Bil 1 2008-2024'!T132</f>
        <v>2436392</v>
      </c>
      <c r="U132" s="11">
        <f t="shared" si="19"/>
        <v>76485529</v>
      </c>
      <c r="V132" s="11">
        <f>'Bil 1 2008-2024'!V132</f>
        <v>3594302</v>
      </c>
      <c r="W132" s="11">
        <f t="shared" si="20"/>
        <v>80079831</v>
      </c>
      <c r="X132" s="11">
        <f>'Bil 1 2008-2024'!X132</f>
        <v>3231178</v>
      </c>
      <c r="Y132" s="11">
        <f t="shared" si="21"/>
        <v>83311009</v>
      </c>
      <c r="Z132" s="11">
        <f>'Bil 1 2008-2024'!Z132</f>
        <v>3084204</v>
      </c>
      <c r="AA132" s="11">
        <f t="shared" si="21"/>
        <v>86395213</v>
      </c>
      <c r="AB132" s="11">
        <f>'Bil 1 2008-2024'!AB132</f>
        <v>3595010</v>
      </c>
      <c r="AC132" s="301">
        <f t="shared" si="22"/>
        <v>89990223</v>
      </c>
      <c r="AD132" s="11">
        <f>'Bil 1 2008-2024'!AD132</f>
        <v>5781402</v>
      </c>
      <c r="AE132" s="301">
        <f t="shared" si="22"/>
        <v>95771625</v>
      </c>
      <c r="AF132" s="2"/>
      <c r="AG132" s="2"/>
      <c r="AH132" s="2"/>
    </row>
    <row r="133" spans="1:34" ht="14.25">
      <c r="A133" s="9">
        <v>1293</v>
      </c>
      <c r="B133" s="10" t="s">
        <v>259</v>
      </c>
      <c r="C133" s="87">
        <v>66065023.5261701</v>
      </c>
      <c r="D133" s="87">
        <v>12609887</v>
      </c>
      <c r="E133" s="86">
        <f t="shared" si="12"/>
        <v>78674910.5261701</v>
      </c>
      <c r="F133" s="87">
        <v>1607865</v>
      </c>
      <c r="G133" s="86">
        <f t="shared" si="13"/>
        <v>80282775.5261701</v>
      </c>
      <c r="H133" s="87">
        <v>2418039</v>
      </c>
      <c r="I133" s="86">
        <f t="shared" si="14"/>
        <v>82700814.5261701</v>
      </c>
      <c r="J133" s="86">
        <f>'Bil 1 2008-2024'!K133</f>
        <v>8356055</v>
      </c>
      <c r="K133" s="194">
        <f>'Bil 1 2008-2024'!L133</f>
        <v>357201</v>
      </c>
      <c r="L133" s="211">
        <v>827411</v>
      </c>
      <c r="M133" s="95">
        <f t="shared" si="15"/>
        <v>91414070.5261701</v>
      </c>
      <c r="N133" s="95">
        <f>'Bil 1 2008-2024'!N133</f>
        <v>10988.473829895258</v>
      </c>
      <c r="O133" s="86">
        <f t="shared" si="16"/>
        <v>91425059</v>
      </c>
      <c r="P133" s="11">
        <f>'Bil 1 2008-2024'!P133</f>
        <v>-123831</v>
      </c>
      <c r="Q133" s="11">
        <f t="shared" si="17"/>
        <v>91301228</v>
      </c>
      <c r="R133" s="11">
        <f>'Bil 1 2008-2024'!R133</f>
        <v>-2487218</v>
      </c>
      <c r="S133" s="11">
        <f t="shared" si="18"/>
        <v>88814010</v>
      </c>
      <c r="T133" s="11">
        <f>'Bil 1 2008-2024'!T133</f>
        <v>1688222</v>
      </c>
      <c r="U133" s="11">
        <f t="shared" si="19"/>
        <v>90502232</v>
      </c>
      <c r="V133" s="11">
        <f>'Bil 1 2008-2024'!V133</f>
        <v>1613464</v>
      </c>
      <c r="W133" s="11">
        <f t="shared" si="20"/>
        <v>92115696</v>
      </c>
      <c r="X133" s="11">
        <f>'Bil 1 2008-2024'!X133</f>
        <v>8724810</v>
      </c>
      <c r="Y133" s="11">
        <f t="shared" si="21"/>
        <v>100840506</v>
      </c>
      <c r="Z133" s="11">
        <f>'Bil 1 2008-2024'!Z133</f>
        <v>1965928</v>
      </c>
      <c r="AA133" s="11">
        <f t="shared" si="21"/>
        <v>102806434</v>
      </c>
      <c r="AB133" s="11">
        <f>'Bil 1 2008-2024'!AB133</f>
        <v>4051742</v>
      </c>
      <c r="AC133" s="301">
        <f t="shared" si="22"/>
        <v>106858176</v>
      </c>
      <c r="AD133" s="11">
        <f>'Bil 1 2008-2024'!AD133</f>
        <v>12711673</v>
      </c>
      <c r="AE133" s="301">
        <f t="shared" si="22"/>
        <v>119569849</v>
      </c>
      <c r="AF133" s="2"/>
      <c r="AG133" s="2"/>
      <c r="AH133" s="2"/>
    </row>
    <row r="134" spans="1:34" ht="14.25">
      <c r="A134" s="9">
        <v>1315</v>
      </c>
      <c r="B134" s="10" t="s">
        <v>261</v>
      </c>
      <c r="C134" s="87">
        <v>13664227.141770912</v>
      </c>
      <c r="D134" s="87">
        <v>2667411</v>
      </c>
      <c r="E134" s="86">
        <f t="shared" si="12"/>
        <v>16331638.141770912</v>
      </c>
      <c r="F134" s="87">
        <v>410647</v>
      </c>
      <c r="G134" s="86">
        <f t="shared" si="13"/>
        <v>16742285.141770912</v>
      </c>
      <c r="H134" s="87">
        <v>681471</v>
      </c>
      <c r="I134" s="86">
        <f t="shared" si="14"/>
        <v>17423756.141770914</v>
      </c>
      <c r="J134" s="86">
        <f>'Bil 1 2008-2024'!K134</f>
        <v>1278023</v>
      </c>
      <c r="K134" s="194">
        <f>'Bil 1 2008-2024'!L134</f>
        <v>48244</v>
      </c>
      <c r="L134" s="211">
        <v>138986</v>
      </c>
      <c r="M134" s="95">
        <f t="shared" si="15"/>
        <v>18750023.141770914</v>
      </c>
      <c r="N134" s="95">
        <f>'Bil 1 2008-2024'!N134</f>
        <v>-23620.141770914197</v>
      </c>
      <c r="O134" s="86">
        <f t="shared" si="16"/>
        <v>18726403</v>
      </c>
      <c r="P134" s="11">
        <f>'Bil 1 2008-2024'!P134</f>
        <v>33080</v>
      </c>
      <c r="Q134" s="11">
        <f t="shared" si="17"/>
        <v>18759483</v>
      </c>
      <c r="R134" s="11">
        <f>'Bil 1 2008-2024'!R134</f>
        <v>-904873</v>
      </c>
      <c r="S134" s="11">
        <f t="shared" si="18"/>
        <v>17854610</v>
      </c>
      <c r="T134" s="11">
        <f>'Bil 1 2008-2024'!T134</f>
        <v>35025</v>
      </c>
      <c r="U134" s="11">
        <f t="shared" si="19"/>
        <v>17889635</v>
      </c>
      <c r="V134" s="11">
        <f>'Bil 1 2008-2024'!V134</f>
        <v>807092</v>
      </c>
      <c r="W134" s="11">
        <f t="shared" si="20"/>
        <v>18696727</v>
      </c>
      <c r="X134" s="11">
        <f>'Bil 1 2008-2024'!X134</f>
        <v>1174934</v>
      </c>
      <c r="Y134" s="11">
        <f t="shared" si="21"/>
        <v>19871661</v>
      </c>
      <c r="Z134" s="11">
        <f>'Bil 1 2008-2024'!Z134</f>
        <v>348545</v>
      </c>
      <c r="AA134" s="11">
        <f t="shared" si="21"/>
        <v>20220206</v>
      </c>
      <c r="AB134" s="11">
        <f>'Bil 1 2008-2024'!AB134</f>
        <v>1272326</v>
      </c>
      <c r="AC134" s="301">
        <f t="shared" si="22"/>
        <v>21492532</v>
      </c>
      <c r="AD134" s="11">
        <f>'Bil 1 2008-2024'!AD134</f>
        <v>3147366</v>
      </c>
      <c r="AE134" s="301">
        <f t="shared" si="22"/>
        <v>24639898</v>
      </c>
      <c r="AF134" s="2"/>
      <c r="AG134" s="2"/>
      <c r="AH134" s="2"/>
    </row>
    <row r="135" spans="1:34" ht="14.25">
      <c r="A135" s="9">
        <v>1380</v>
      </c>
      <c r="B135" s="10" t="s">
        <v>263</v>
      </c>
      <c r="C135" s="87">
        <v>119128835.21042767</v>
      </c>
      <c r="D135" s="87">
        <v>16524660</v>
      </c>
      <c r="E135" s="86">
        <f aca="true" t="shared" si="23" ref="E135:E198">C135+D135</f>
        <v>135653495.21042767</v>
      </c>
      <c r="F135" s="87">
        <v>5834977</v>
      </c>
      <c r="G135" s="86">
        <f aca="true" t="shared" si="24" ref="G135:G198">E135+F135</f>
        <v>141488472.21042767</v>
      </c>
      <c r="H135" s="87">
        <v>2709968</v>
      </c>
      <c r="I135" s="86">
        <f aca="true" t="shared" si="25" ref="I135:I198">G135+H135</f>
        <v>144198440.21042767</v>
      </c>
      <c r="J135" s="86">
        <f>'Bil 1 2008-2024'!K135</f>
        <v>14507542</v>
      </c>
      <c r="K135" s="194">
        <f>'Bil 1 2008-2024'!L135</f>
        <v>42058</v>
      </c>
      <c r="L135" s="211">
        <v>109067</v>
      </c>
      <c r="M135" s="95">
        <f aca="true" t="shared" si="26" ref="M135:M198">I135+J135+K135</f>
        <v>158748040.21042767</v>
      </c>
      <c r="N135" s="95">
        <f>'Bil 1 2008-2024'!N135</f>
        <v>2318685.7895723283</v>
      </c>
      <c r="O135" s="86">
        <f aca="true" t="shared" si="27" ref="O135:O198">M135+N135</f>
        <v>161066726</v>
      </c>
      <c r="P135" s="11">
        <f>'Bil 1 2008-2024'!P135</f>
        <v>2358350</v>
      </c>
      <c r="Q135" s="11">
        <f aca="true" t="shared" si="28" ref="Q135:Q198">P135+O135</f>
        <v>163425076</v>
      </c>
      <c r="R135" s="11">
        <f>'Bil 1 2008-2024'!R135</f>
        <v>4533293</v>
      </c>
      <c r="S135" s="11">
        <f aca="true" t="shared" si="29" ref="S135:S198">R135+Q135</f>
        <v>167958369</v>
      </c>
      <c r="T135" s="11">
        <f>'Bil 1 2008-2024'!T135</f>
        <v>5253935</v>
      </c>
      <c r="U135" s="11">
        <f aca="true" t="shared" si="30" ref="U135:U198">T135+S135</f>
        <v>173212304</v>
      </c>
      <c r="V135" s="11">
        <f>'Bil 1 2008-2024'!V135</f>
        <v>7250093</v>
      </c>
      <c r="W135" s="11">
        <f aca="true" t="shared" si="31" ref="W135:W198">V135+U135</f>
        <v>180462397</v>
      </c>
      <c r="X135" s="11">
        <f>'Bil 1 2008-2024'!X135</f>
        <v>10127632</v>
      </c>
      <c r="Y135" s="11">
        <f aca="true" t="shared" si="32" ref="Y135:AA198">X135+W135</f>
        <v>190590029</v>
      </c>
      <c r="Z135" s="11">
        <f>'Bil 1 2008-2024'!Z135</f>
        <v>6185150</v>
      </c>
      <c r="AA135" s="11">
        <f t="shared" si="32"/>
        <v>196775179</v>
      </c>
      <c r="AB135" s="11">
        <f>'Bil 1 2008-2024'!AB135</f>
        <v>7819260</v>
      </c>
      <c r="AC135" s="301">
        <f aca="true" t="shared" si="33" ref="AC135:AE198">AB135+AA135</f>
        <v>204594439</v>
      </c>
      <c r="AD135" s="11">
        <f>'Bil 1 2008-2024'!AD135</f>
        <v>13836816</v>
      </c>
      <c r="AE135" s="301">
        <f t="shared" si="33"/>
        <v>218431255</v>
      </c>
      <c r="AF135" s="2"/>
      <c r="AG135" s="2"/>
      <c r="AH135" s="2"/>
    </row>
    <row r="136" spans="1:34" ht="14.25">
      <c r="A136" s="9">
        <v>1381</v>
      </c>
      <c r="B136" s="10" t="s">
        <v>265</v>
      </c>
      <c r="C136" s="87">
        <v>30780385.644327592</v>
      </c>
      <c r="D136" s="87">
        <v>9154764</v>
      </c>
      <c r="E136" s="86">
        <f t="shared" si="23"/>
        <v>39935149.644327596</v>
      </c>
      <c r="F136" s="87">
        <v>2905183</v>
      </c>
      <c r="G136" s="86">
        <f t="shared" si="24"/>
        <v>42840332.644327596</v>
      </c>
      <c r="H136" s="87">
        <v>1381865</v>
      </c>
      <c r="I136" s="86">
        <f t="shared" si="25"/>
        <v>44222197.644327596</v>
      </c>
      <c r="J136" s="86">
        <f>'Bil 1 2008-2024'!K136</f>
        <v>4695944</v>
      </c>
      <c r="K136" s="194">
        <f>'Bil 1 2008-2024'!L136</f>
        <v>128628</v>
      </c>
      <c r="L136" s="211">
        <v>326325</v>
      </c>
      <c r="M136" s="95">
        <f t="shared" si="26"/>
        <v>49046769.644327596</v>
      </c>
      <c r="N136" s="95">
        <f>'Bil 1 2008-2024'!N136</f>
        <v>1074196.3556724042</v>
      </c>
      <c r="O136" s="86">
        <f t="shared" si="27"/>
        <v>50120966</v>
      </c>
      <c r="P136" s="11">
        <f>'Bil 1 2008-2024'!P136</f>
        <v>1276176</v>
      </c>
      <c r="Q136" s="11">
        <f t="shared" si="28"/>
        <v>51397142</v>
      </c>
      <c r="R136" s="11">
        <f>'Bil 1 2008-2024'!R136</f>
        <v>958067</v>
      </c>
      <c r="S136" s="11">
        <f t="shared" si="29"/>
        <v>52355209</v>
      </c>
      <c r="T136" s="11">
        <f>'Bil 1 2008-2024'!T136</f>
        <v>1498160</v>
      </c>
      <c r="U136" s="11">
        <f t="shared" si="30"/>
        <v>53853369</v>
      </c>
      <c r="V136" s="11">
        <f>'Bil 1 2008-2024'!V136</f>
        <v>2962836</v>
      </c>
      <c r="W136" s="11">
        <f t="shared" si="31"/>
        <v>56816205</v>
      </c>
      <c r="X136" s="11">
        <f>'Bil 1 2008-2024'!X136</f>
        <v>4291621</v>
      </c>
      <c r="Y136" s="11">
        <f t="shared" si="32"/>
        <v>61107826</v>
      </c>
      <c r="Z136" s="11">
        <f>'Bil 1 2008-2024'!Z136</f>
        <v>1991718</v>
      </c>
      <c r="AA136" s="11">
        <f t="shared" si="32"/>
        <v>63099544</v>
      </c>
      <c r="AB136" s="11">
        <f>'Bil 1 2008-2024'!AB136</f>
        <v>3152746</v>
      </c>
      <c r="AC136" s="301">
        <f t="shared" si="33"/>
        <v>66252290</v>
      </c>
      <c r="AD136" s="11">
        <f>'Bil 1 2008-2024'!AD136</f>
        <v>10043368</v>
      </c>
      <c r="AE136" s="301">
        <f t="shared" si="33"/>
        <v>76295658</v>
      </c>
      <c r="AF136" s="2"/>
      <c r="AG136" s="2"/>
      <c r="AH136" s="2"/>
    </row>
    <row r="137" spans="1:34" ht="14.25">
      <c r="A137" s="9">
        <v>1382</v>
      </c>
      <c r="B137" s="10" t="s">
        <v>267</v>
      </c>
      <c r="C137" s="87">
        <v>53370738.60663691</v>
      </c>
      <c r="D137" s="87">
        <v>12387267</v>
      </c>
      <c r="E137" s="86">
        <f t="shared" si="23"/>
        <v>65758005.60663691</v>
      </c>
      <c r="F137" s="87">
        <v>2119445</v>
      </c>
      <c r="G137" s="86">
        <f t="shared" si="24"/>
        <v>67877450.60663691</v>
      </c>
      <c r="H137" s="87">
        <v>1499385</v>
      </c>
      <c r="I137" s="86">
        <f t="shared" si="25"/>
        <v>69376835.60663691</v>
      </c>
      <c r="J137" s="86">
        <f>'Bil 1 2008-2024'!K137</f>
        <v>7918853</v>
      </c>
      <c r="K137" s="194">
        <f>'Bil 1 2008-2024'!L137</f>
        <v>209438</v>
      </c>
      <c r="L137" s="211">
        <v>546980</v>
      </c>
      <c r="M137" s="95">
        <f t="shared" si="26"/>
        <v>77505126.60663691</v>
      </c>
      <c r="N137" s="95">
        <f>'Bil 1 2008-2024'!N137</f>
        <v>2186630.3933630884</v>
      </c>
      <c r="O137" s="86">
        <f t="shared" si="27"/>
        <v>79691757</v>
      </c>
      <c r="P137" s="11">
        <f>'Bil 1 2008-2024'!P137</f>
        <v>799197</v>
      </c>
      <c r="Q137" s="11">
        <f t="shared" si="28"/>
        <v>80490954</v>
      </c>
      <c r="R137" s="11">
        <f>'Bil 1 2008-2024'!R137</f>
        <v>2435573</v>
      </c>
      <c r="S137" s="11">
        <f t="shared" si="29"/>
        <v>82926527</v>
      </c>
      <c r="T137" s="11">
        <f>'Bil 1 2008-2024'!T137</f>
        <v>2400171</v>
      </c>
      <c r="U137" s="11">
        <f t="shared" si="30"/>
        <v>85326698</v>
      </c>
      <c r="V137" s="11">
        <f>'Bil 1 2008-2024'!V137</f>
        <v>5021194</v>
      </c>
      <c r="W137" s="11">
        <f t="shared" si="31"/>
        <v>90347892</v>
      </c>
      <c r="X137" s="11">
        <f>'Bil 1 2008-2024'!X137</f>
        <v>7599797</v>
      </c>
      <c r="Y137" s="11">
        <f t="shared" si="32"/>
        <v>97947689</v>
      </c>
      <c r="Z137" s="11">
        <f>'Bil 1 2008-2024'!Z137</f>
        <v>3186696</v>
      </c>
      <c r="AA137" s="11">
        <f t="shared" si="32"/>
        <v>101134385</v>
      </c>
      <c r="AB137" s="11">
        <f>'Bil 1 2008-2024'!AB137</f>
        <v>5116978</v>
      </c>
      <c r="AC137" s="301">
        <f t="shared" si="33"/>
        <v>106251363</v>
      </c>
      <c r="AD137" s="11">
        <f>'Bil 1 2008-2024'!AD137</f>
        <v>7408346</v>
      </c>
      <c r="AE137" s="301">
        <f t="shared" si="33"/>
        <v>113659709</v>
      </c>
      <c r="AF137" s="2"/>
      <c r="AG137" s="2"/>
      <c r="AH137" s="2"/>
    </row>
    <row r="138" spans="1:34" ht="14.25">
      <c r="A138" s="9">
        <v>1383</v>
      </c>
      <c r="B138" s="10" t="s">
        <v>269</v>
      </c>
      <c r="C138" s="87">
        <v>74498206.10773563</v>
      </c>
      <c r="D138" s="87">
        <v>10622198</v>
      </c>
      <c r="E138" s="86">
        <f t="shared" si="23"/>
        <v>85120404.10773563</v>
      </c>
      <c r="F138" s="87">
        <v>5092853</v>
      </c>
      <c r="G138" s="86">
        <f t="shared" si="24"/>
        <v>90213257.10773563</v>
      </c>
      <c r="H138" s="87">
        <v>2365919</v>
      </c>
      <c r="I138" s="86">
        <f t="shared" si="25"/>
        <v>92579176.10773563</v>
      </c>
      <c r="J138" s="86">
        <f>'Bil 1 2008-2024'!K138</f>
        <v>9394924</v>
      </c>
      <c r="K138" s="194">
        <f>'Bil 1 2008-2024'!L138</f>
        <v>165819</v>
      </c>
      <c r="L138" s="211">
        <v>471367</v>
      </c>
      <c r="M138" s="95">
        <f t="shared" si="26"/>
        <v>102139919.10773563</v>
      </c>
      <c r="N138" s="95">
        <f>'Bil 1 2008-2024'!N138</f>
        <v>2755518.892264366</v>
      </c>
      <c r="O138" s="86">
        <f t="shared" si="27"/>
        <v>104895438</v>
      </c>
      <c r="P138" s="11">
        <f>'Bil 1 2008-2024'!P138</f>
        <v>303403</v>
      </c>
      <c r="Q138" s="11">
        <f t="shared" si="28"/>
        <v>105198841</v>
      </c>
      <c r="R138" s="11">
        <f>'Bil 1 2008-2024'!R138</f>
        <v>3557298</v>
      </c>
      <c r="S138" s="11">
        <f t="shared" si="29"/>
        <v>108756139</v>
      </c>
      <c r="T138" s="11">
        <f>'Bil 1 2008-2024'!T138</f>
        <v>3879572</v>
      </c>
      <c r="U138" s="11">
        <f t="shared" si="30"/>
        <v>112635711</v>
      </c>
      <c r="V138" s="11">
        <f>'Bil 1 2008-2024'!V138</f>
        <v>6729844</v>
      </c>
      <c r="W138" s="11">
        <f t="shared" si="31"/>
        <v>119365555</v>
      </c>
      <c r="X138" s="11">
        <f>'Bil 1 2008-2024'!X138</f>
        <v>8892100</v>
      </c>
      <c r="Y138" s="11">
        <f t="shared" si="32"/>
        <v>128257655</v>
      </c>
      <c r="Z138" s="11">
        <f>'Bil 1 2008-2024'!Z138</f>
        <v>4582666</v>
      </c>
      <c r="AA138" s="11">
        <f t="shared" si="32"/>
        <v>132840321</v>
      </c>
      <c r="AB138" s="11">
        <f>'Bil 1 2008-2024'!AB138</f>
        <v>7473246</v>
      </c>
      <c r="AC138" s="301">
        <f t="shared" si="33"/>
        <v>140313567</v>
      </c>
      <c r="AD138" s="11">
        <f>'Bil 1 2008-2024'!AD138</f>
        <v>6920056</v>
      </c>
      <c r="AE138" s="301">
        <f t="shared" si="33"/>
        <v>147233623</v>
      </c>
      <c r="AF138" s="2"/>
      <c r="AG138" s="2"/>
      <c r="AH138" s="2"/>
    </row>
    <row r="139" spans="1:34" ht="14.25">
      <c r="A139" s="9">
        <v>1384</v>
      </c>
      <c r="B139" s="10" t="s">
        <v>271</v>
      </c>
      <c r="C139" s="87">
        <v>95468888.42770553</v>
      </c>
      <c r="D139" s="87">
        <v>11684697</v>
      </c>
      <c r="E139" s="86">
        <f t="shared" si="23"/>
        <v>107153585.42770553</v>
      </c>
      <c r="F139" s="87">
        <v>3656870</v>
      </c>
      <c r="G139" s="86">
        <f t="shared" si="24"/>
        <v>110810455.42770553</v>
      </c>
      <c r="H139" s="87">
        <v>4126250</v>
      </c>
      <c r="I139" s="86">
        <f t="shared" si="25"/>
        <v>114936705.42770553</v>
      </c>
      <c r="J139" s="86">
        <f>'Bil 1 2008-2024'!K139</f>
        <v>10205316</v>
      </c>
      <c r="K139" s="194">
        <f>'Bil 1 2008-2024'!L139</f>
        <v>364230</v>
      </c>
      <c r="L139" s="211">
        <v>934377</v>
      </c>
      <c r="M139" s="95">
        <f t="shared" si="26"/>
        <v>125506251.42770553</v>
      </c>
      <c r="N139" s="95">
        <f>'Bil 1 2008-2024'!N139</f>
        <v>5978424.572294474</v>
      </c>
      <c r="O139" s="86">
        <f t="shared" si="27"/>
        <v>131484676</v>
      </c>
      <c r="P139" s="11">
        <f>'Bil 1 2008-2024'!P139</f>
        <v>2509899</v>
      </c>
      <c r="Q139" s="11">
        <f t="shared" si="28"/>
        <v>133994575</v>
      </c>
      <c r="R139" s="11">
        <f>'Bil 1 2008-2024'!R139</f>
        <v>5959007</v>
      </c>
      <c r="S139" s="11">
        <f t="shared" si="29"/>
        <v>139953582</v>
      </c>
      <c r="T139" s="11">
        <f>'Bil 1 2008-2024'!T139</f>
        <v>5725242</v>
      </c>
      <c r="U139" s="11">
        <f t="shared" si="30"/>
        <v>145678824</v>
      </c>
      <c r="V139" s="11">
        <f>'Bil 1 2008-2024'!V139</f>
        <v>9270746</v>
      </c>
      <c r="W139" s="11">
        <f t="shared" si="31"/>
        <v>154949570</v>
      </c>
      <c r="X139" s="11">
        <f>'Bil 1 2008-2024'!X139</f>
        <v>5095756</v>
      </c>
      <c r="Y139" s="11">
        <f t="shared" si="32"/>
        <v>160045326</v>
      </c>
      <c r="Z139" s="11">
        <f>'Bil 1 2008-2024'!Z139</f>
        <v>6515001</v>
      </c>
      <c r="AA139" s="11">
        <f t="shared" si="32"/>
        <v>166560327</v>
      </c>
      <c r="AB139" s="11">
        <f>'Bil 1 2008-2024'!AB139</f>
        <v>7840942</v>
      </c>
      <c r="AC139" s="301">
        <f t="shared" si="33"/>
        <v>174401269</v>
      </c>
      <c r="AD139" s="11">
        <f>'Bil 1 2008-2024'!AD139</f>
        <v>6450391</v>
      </c>
      <c r="AE139" s="301">
        <f t="shared" si="33"/>
        <v>180851660</v>
      </c>
      <c r="AF139" s="2"/>
      <c r="AG139" s="2"/>
      <c r="AH139" s="2"/>
    </row>
    <row r="140" spans="1:34" ht="14.25">
      <c r="A140" s="9">
        <v>1401</v>
      </c>
      <c r="B140" s="10" t="s">
        <v>273</v>
      </c>
      <c r="C140" s="87">
        <v>43634113.12094095</v>
      </c>
      <c r="D140" s="87">
        <v>6419625</v>
      </c>
      <c r="E140" s="86">
        <f t="shared" si="23"/>
        <v>50053738.12094095</v>
      </c>
      <c r="F140" s="87">
        <v>1509385</v>
      </c>
      <c r="G140" s="86">
        <f t="shared" si="24"/>
        <v>51563123.12094095</v>
      </c>
      <c r="H140" s="87">
        <v>1537194</v>
      </c>
      <c r="I140" s="86">
        <f t="shared" si="25"/>
        <v>53100317.12094095</v>
      </c>
      <c r="J140" s="86">
        <f>'Bil 1 2008-2024'!K140</f>
        <v>4145788</v>
      </c>
      <c r="K140" s="194">
        <f>'Bil 1 2008-2024'!L140</f>
        <v>110437</v>
      </c>
      <c r="L140" s="211">
        <v>173231</v>
      </c>
      <c r="M140" s="95">
        <f t="shared" si="26"/>
        <v>57356542.12094095</v>
      </c>
      <c r="N140" s="95">
        <f>'Bil 1 2008-2024'!N140</f>
        <v>2386552.8790590465</v>
      </c>
      <c r="O140" s="86">
        <f t="shared" si="27"/>
        <v>59743095</v>
      </c>
      <c r="P140" s="11">
        <f>'Bil 1 2008-2024'!P140</f>
        <v>1066625</v>
      </c>
      <c r="Q140" s="11">
        <f t="shared" si="28"/>
        <v>60809720</v>
      </c>
      <c r="R140" s="11">
        <f>'Bil 1 2008-2024'!R140</f>
        <v>2133166</v>
      </c>
      <c r="S140" s="11">
        <f t="shared" si="29"/>
        <v>62942886</v>
      </c>
      <c r="T140" s="11">
        <f>'Bil 1 2008-2024'!T140</f>
        <v>2365024</v>
      </c>
      <c r="U140" s="11">
        <f t="shared" si="30"/>
        <v>65307910</v>
      </c>
      <c r="V140" s="11">
        <f>'Bil 1 2008-2024'!V140</f>
        <v>3418272</v>
      </c>
      <c r="W140" s="11">
        <f t="shared" si="31"/>
        <v>68726182</v>
      </c>
      <c r="X140" s="11">
        <f>'Bil 1 2008-2024'!X140</f>
        <v>2125005</v>
      </c>
      <c r="Y140" s="11">
        <f t="shared" si="32"/>
        <v>70851187</v>
      </c>
      <c r="Z140" s="11">
        <f>'Bil 1 2008-2024'!Z140</f>
        <v>3034211</v>
      </c>
      <c r="AA140" s="11">
        <f t="shared" si="32"/>
        <v>73885398</v>
      </c>
      <c r="AB140" s="11">
        <f>'Bil 1 2008-2024'!AB140</f>
        <v>3237585</v>
      </c>
      <c r="AC140" s="301">
        <f t="shared" si="33"/>
        <v>77122983</v>
      </c>
      <c r="AD140" s="11">
        <f>'Bil 1 2008-2024'!AD140</f>
        <v>2694433</v>
      </c>
      <c r="AE140" s="301">
        <f t="shared" si="33"/>
        <v>79817416</v>
      </c>
      <c r="AF140" s="2"/>
      <c r="AG140" s="2"/>
      <c r="AH140" s="2"/>
    </row>
    <row r="141" spans="1:34" ht="14.25">
      <c r="A141" s="9">
        <v>1402</v>
      </c>
      <c r="B141" s="10" t="s">
        <v>275</v>
      </c>
      <c r="C141" s="87">
        <v>44697063.501475446</v>
      </c>
      <c r="D141" s="87">
        <v>2973832</v>
      </c>
      <c r="E141" s="86">
        <f t="shared" si="23"/>
        <v>47670895.501475446</v>
      </c>
      <c r="F141" s="87">
        <v>113455</v>
      </c>
      <c r="G141" s="86">
        <f t="shared" si="24"/>
        <v>47784350.501475446</v>
      </c>
      <c r="H141" s="87">
        <v>1221478</v>
      </c>
      <c r="I141" s="86">
        <f t="shared" si="25"/>
        <v>49005828.501475446</v>
      </c>
      <c r="J141" s="86">
        <f>'Bil 1 2008-2024'!K141</f>
        <v>2727319</v>
      </c>
      <c r="K141" s="194">
        <f>'Bil 1 2008-2024'!L141</f>
        <v>-61477</v>
      </c>
      <c r="L141" s="211">
        <v>-226840</v>
      </c>
      <c r="M141" s="95">
        <f t="shared" si="26"/>
        <v>51671670.501475446</v>
      </c>
      <c r="N141" s="95">
        <f>'Bil 1 2008-2024'!N141</f>
        <v>526187.4985245541</v>
      </c>
      <c r="O141" s="86">
        <f t="shared" si="27"/>
        <v>52197858</v>
      </c>
      <c r="P141" s="11">
        <f>'Bil 1 2008-2024'!P141</f>
        <v>343721</v>
      </c>
      <c r="Q141" s="11">
        <f t="shared" si="28"/>
        <v>52541579</v>
      </c>
      <c r="R141" s="11">
        <f>'Bil 1 2008-2024'!R141</f>
        <v>1638237</v>
      </c>
      <c r="S141" s="11">
        <f t="shared" si="29"/>
        <v>54179816</v>
      </c>
      <c r="T141" s="11">
        <f>'Bil 1 2008-2024'!T141</f>
        <v>1785383</v>
      </c>
      <c r="U141" s="11">
        <f t="shared" si="30"/>
        <v>55965199</v>
      </c>
      <c r="V141" s="11">
        <f>'Bil 1 2008-2024'!V141</f>
        <v>2639580</v>
      </c>
      <c r="W141" s="11">
        <f t="shared" si="31"/>
        <v>58604779</v>
      </c>
      <c r="X141" s="11">
        <f>'Bil 1 2008-2024'!X141</f>
        <v>1051531</v>
      </c>
      <c r="Y141" s="11">
        <f t="shared" si="32"/>
        <v>59656310</v>
      </c>
      <c r="Z141" s="11">
        <f>'Bil 1 2008-2024'!Z141</f>
        <v>1977164</v>
      </c>
      <c r="AA141" s="11">
        <f t="shared" si="32"/>
        <v>61633474</v>
      </c>
      <c r="AB141" s="11">
        <f>'Bil 1 2008-2024'!AB141</f>
        <v>2615284</v>
      </c>
      <c r="AC141" s="301">
        <f t="shared" si="33"/>
        <v>64248758</v>
      </c>
      <c r="AD141" s="11">
        <f>'Bil 1 2008-2024'!AD141</f>
        <v>1973694</v>
      </c>
      <c r="AE141" s="301">
        <f t="shared" si="33"/>
        <v>66222452</v>
      </c>
      <c r="AF141" s="2"/>
      <c r="AG141" s="2"/>
      <c r="AH141" s="2"/>
    </row>
    <row r="142" spans="1:34" ht="14.25">
      <c r="A142" s="9">
        <v>1407</v>
      </c>
      <c r="B142" s="10" t="s">
        <v>277</v>
      </c>
      <c r="C142" s="87">
        <v>16285728.517764106</v>
      </c>
      <c r="D142" s="87">
        <v>2175743</v>
      </c>
      <c r="E142" s="86">
        <f t="shared" si="23"/>
        <v>18461471.517764106</v>
      </c>
      <c r="F142" s="87">
        <v>250112</v>
      </c>
      <c r="G142" s="86">
        <f t="shared" si="24"/>
        <v>18711583.517764106</v>
      </c>
      <c r="H142" s="87">
        <v>629677</v>
      </c>
      <c r="I142" s="86">
        <f t="shared" si="25"/>
        <v>19341260.517764106</v>
      </c>
      <c r="J142" s="86">
        <f>'Bil 1 2008-2024'!K142</f>
        <v>1776833</v>
      </c>
      <c r="K142" s="194">
        <f>'Bil 1 2008-2024'!L142</f>
        <v>-114999</v>
      </c>
      <c r="L142" s="211">
        <v>-216489</v>
      </c>
      <c r="M142" s="95">
        <f t="shared" si="26"/>
        <v>21003094.517764106</v>
      </c>
      <c r="N142" s="95">
        <f>'Bil 1 2008-2024'!N142</f>
        <v>1274303.4822358936</v>
      </c>
      <c r="O142" s="86">
        <f t="shared" si="27"/>
        <v>22277398</v>
      </c>
      <c r="P142" s="11">
        <f>'Bil 1 2008-2024'!P142</f>
        <v>490602</v>
      </c>
      <c r="Q142" s="11">
        <f t="shared" si="28"/>
        <v>22768000</v>
      </c>
      <c r="R142" s="11">
        <f>'Bil 1 2008-2024'!R142</f>
        <v>884026</v>
      </c>
      <c r="S142" s="11">
        <f t="shared" si="29"/>
        <v>23652026</v>
      </c>
      <c r="T142" s="11">
        <f>'Bil 1 2008-2024'!T142</f>
        <v>1339660</v>
      </c>
      <c r="U142" s="11">
        <f t="shared" si="30"/>
        <v>24991686</v>
      </c>
      <c r="V142" s="11">
        <f>'Bil 1 2008-2024'!V142</f>
        <v>1436728</v>
      </c>
      <c r="W142" s="11">
        <f t="shared" si="31"/>
        <v>26428414</v>
      </c>
      <c r="X142" s="11">
        <f>'Bil 1 2008-2024'!X142</f>
        <v>1157174</v>
      </c>
      <c r="Y142" s="11">
        <f t="shared" si="32"/>
        <v>27585588</v>
      </c>
      <c r="Z142" s="11">
        <f>'Bil 1 2008-2024'!Z142</f>
        <v>1292862</v>
      </c>
      <c r="AA142" s="11">
        <f t="shared" si="32"/>
        <v>28878450</v>
      </c>
      <c r="AB142" s="11">
        <f>'Bil 1 2008-2024'!AB142</f>
        <v>1104923</v>
      </c>
      <c r="AC142" s="301">
        <f t="shared" si="33"/>
        <v>29983373</v>
      </c>
      <c r="AD142" s="11">
        <f>'Bil 1 2008-2024'!AD142</f>
        <v>1256931</v>
      </c>
      <c r="AE142" s="301">
        <f t="shared" si="33"/>
        <v>31240304</v>
      </c>
      <c r="AF142" s="2"/>
      <c r="AG142" s="2"/>
      <c r="AH142" s="2"/>
    </row>
    <row r="143" spans="1:34" ht="14.25">
      <c r="A143" s="9">
        <v>1415</v>
      </c>
      <c r="B143" s="10" t="s">
        <v>279</v>
      </c>
      <c r="C143" s="87">
        <v>31028850.29577753</v>
      </c>
      <c r="D143" s="87">
        <v>5439353</v>
      </c>
      <c r="E143" s="86">
        <f t="shared" si="23"/>
        <v>36468203.29577753</v>
      </c>
      <c r="F143" s="87">
        <v>510256</v>
      </c>
      <c r="G143" s="86">
        <f t="shared" si="24"/>
        <v>36978459.29577753</v>
      </c>
      <c r="H143" s="87">
        <v>1070490</v>
      </c>
      <c r="I143" s="86">
        <f t="shared" si="25"/>
        <v>38048949.29577753</v>
      </c>
      <c r="J143" s="86">
        <f>'Bil 1 2008-2024'!K143</f>
        <v>2890309</v>
      </c>
      <c r="K143" s="194">
        <f>'Bil 1 2008-2024'!L143</f>
        <v>60458</v>
      </c>
      <c r="L143" s="211">
        <v>158907</v>
      </c>
      <c r="M143" s="95">
        <f t="shared" si="26"/>
        <v>40999716.29577753</v>
      </c>
      <c r="N143" s="95">
        <f>'Bil 1 2008-2024'!N143</f>
        <v>1593428.7042224705</v>
      </c>
      <c r="O143" s="86">
        <f t="shared" si="27"/>
        <v>42593145</v>
      </c>
      <c r="P143" s="11">
        <f>'Bil 1 2008-2024'!P143</f>
        <v>834026</v>
      </c>
      <c r="Q143" s="11">
        <f t="shared" si="28"/>
        <v>43427171</v>
      </c>
      <c r="R143" s="11">
        <f>'Bil 1 2008-2024'!R143</f>
        <v>1665867</v>
      </c>
      <c r="S143" s="11">
        <f t="shared" si="29"/>
        <v>45093038</v>
      </c>
      <c r="T143" s="11">
        <f>'Bil 1 2008-2024'!T143</f>
        <v>1492178</v>
      </c>
      <c r="U143" s="11">
        <f t="shared" si="30"/>
        <v>46585216</v>
      </c>
      <c r="V143" s="11">
        <f>'Bil 1 2008-2024'!V143</f>
        <v>2412935</v>
      </c>
      <c r="W143" s="11">
        <f t="shared" si="31"/>
        <v>48998151</v>
      </c>
      <c r="X143" s="11">
        <f>'Bil 1 2008-2024'!X143</f>
        <v>2617364</v>
      </c>
      <c r="Y143" s="11">
        <f t="shared" si="32"/>
        <v>51615515</v>
      </c>
      <c r="Z143" s="11">
        <f>'Bil 1 2008-2024'!Z143</f>
        <v>2224746</v>
      </c>
      <c r="AA143" s="11">
        <f t="shared" si="32"/>
        <v>53840261</v>
      </c>
      <c r="AB143" s="11">
        <f>'Bil 1 2008-2024'!AB143</f>
        <v>2538059</v>
      </c>
      <c r="AC143" s="301">
        <f t="shared" si="33"/>
        <v>56378320</v>
      </c>
      <c r="AD143" s="11">
        <f>'Bil 1 2008-2024'!AD143</f>
        <v>2822964</v>
      </c>
      <c r="AE143" s="301">
        <f t="shared" si="33"/>
        <v>59201284</v>
      </c>
      <c r="AF143" s="2"/>
      <c r="AG143" s="2"/>
      <c r="AH143" s="2"/>
    </row>
    <row r="144" spans="1:34" ht="14.25">
      <c r="A144" s="9">
        <v>1419</v>
      </c>
      <c r="B144" s="10" t="s">
        <v>281</v>
      </c>
      <c r="C144" s="87">
        <v>19822695.908992633</v>
      </c>
      <c r="D144" s="87">
        <v>6605918</v>
      </c>
      <c r="E144" s="86">
        <f t="shared" si="23"/>
        <v>26428613.908992633</v>
      </c>
      <c r="F144" s="87">
        <v>474327</v>
      </c>
      <c r="G144" s="86">
        <f t="shared" si="24"/>
        <v>26902940.908992633</v>
      </c>
      <c r="H144" s="87">
        <v>997931</v>
      </c>
      <c r="I144" s="86">
        <f t="shared" si="25"/>
        <v>27900871.908992633</v>
      </c>
      <c r="J144" s="86">
        <f>'Bil 1 2008-2024'!K144</f>
        <v>3057333</v>
      </c>
      <c r="K144" s="194">
        <f>'Bil 1 2008-2024'!L144</f>
        <v>108755</v>
      </c>
      <c r="L144" s="211">
        <v>387937</v>
      </c>
      <c r="M144" s="95">
        <f t="shared" si="26"/>
        <v>31066959.908992633</v>
      </c>
      <c r="N144" s="95">
        <f>'Bil 1 2008-2024'!N144</f>
        <v>1967713.0910073668</v>
      </c>
      <c r="O144" s="86">
        <f t="shared" si="27"/>
        <v>33034673</v>
      </c>
      <c r="P144" s="11">
        <f>'Bil 1 2008-2024'!P144</f>
        <v>675849</v>
      </c>
      <c r="Q144" s="11">
        <f t="shared" si="28"/>
        <v>33710522</v>
      </c>
      <c r="R144" s="11">
        <f>'Bil 1 2008-2024'!R144</f>
        <v>1633972</v>
      </c>
      <c r="S144" s="11">
        <f t="shared" si="29"/>
        <v>35344494</v>
      </c>
      <c r="T144" s="11">
        <f>'Bil 1 2008-2024'!T144</f>
        <v>1566254</v>
      </c>
      <c r="U144" s="11">
        <f t="shared" si="30"/>
        <v>36910748</v>
      </c>
      <c r="V144" s="11">
        <f>'Bil 1 2008-2024'!V144</f>
        <v>2646978</v>
      </c>
      <c r="W144" s="11">
        <f t="shared" si="31"/>
        <v>39557726</v>
      </c>
      <c r="X144" s="11">
        <f>'Bil 1 2008-2024'!X144</f>
        <v>2438682</v>
      </c>
      <c r="Y144" s="11">
        <f t="shared" si="32"/>
        <v>41996408</v>
      </c>
      <c r="Z144" s="11">
        <f>'Bil 1 2008-2024'!Z144</f>
        <v>2229035</v>
      </c>
      <c r="AA144" s="11">
        <f t="shared" si="32"/>
        <v>44225443</v>
      </c>
      <c r="AB144" s="11">
        <f>'Bil 1 2008-2024'!AB144</f>
        <v>2753984</v>
      </c>
      <c r="AC144" s="301">
        <f t="shared" si="33"/>
        <v>46979427</v>
      </c>
      <c r="AD144" s="11">
        <f>'Bil 1 2008-2024'!AD144</f>
        <v>3005862</v>
      </c>
      <c r="AE144" s="301">
        <f t="shared" si="33"/>
        <v>49985289</v>
      </c>
      <c r="AF144" s="2"/>
      <c r="AG144" s="2"/>
      <c r="AH144" s="2"/>
    </row>
    <row r="145" spans="1:34" ht="14.25">
      <c r="A145" s="9">
        <v>1421</v>
      </c>
      <c r="B145" s="10" t="s">
        <v>283</v>
      </c>
      <c r="C145" s="87">
        <v>20383402.234724578</v>
      </c>
      <c r="D145" s="87">
        <v>8560439</v>
      </c>
      <c r="E145" s="86">
        <f t="shared" si="23"/>
        <v>28943841.234724578</v>
      </c>
      <c r="F145" s="87">
        <v>1147150</v>
      </c>
      <c r="G145" s="86">
        <f t="shared" si="24"/>
        <v>30090991.234724578</v>
      </c>
      <c r="H145" s="87">
        <v>1083517</v>
      </c>
      <c r="I145" s="86">
        <f t="shared" si="25"/>
        <v>31174508.234724578</v>
      </c>
      <c r="J145" s="86">
        <f>'Bil 1 2008-2024'!K145</f>
        <v>3724653</v>
      </c>
      <c r="K145" s="194">
        <f>'Bil 1 2008-2024'!L145</f>
        <v>290183</v>
      </c>
      <c r="L145" s="211">
        <v>770067</v>
      </c>
      <c r="M145" s="95">
        <f t="shared" si="26"/>
        <v>35189344.23472458</v>
      </c>
      <c r="N145" s="95">
        <f>'Bil 1 2008-2024'!N145</f>
        <v>2306687.7652754188</v>
      </c>
      <c r="O145" s="86">
        <f t="shared" si="27"/>
        <v>37496032</v>
      </c>
      <c r="P145" s="11">
        <f>'Bil 1 2008-2024'!P145</f>
        <v>1339948</v>
      </c>
      <c r="Q145" s="11">
        <f t="shared" si="28"/>
        <v>38835980</v>
      </c>
      <c r="R145" s="11">
        <f>'Bil 1 2008-2024'!R145</f>
        <v>2031058</v>
      </c>
      <c r="S145" s="11">
        <f t="shared" si="29"/>
        <v>40867038</v>
      </c>
      <c r="T145" s="11">
        <f>'Bil 1 2008-2024'!T145</f>
        <v>1511715</v>
      </c>
      <c r="U145" s="11">
        <f t="shared" si="30"/>
        <v>42378753</v>
      </c>
      <c r="V145" s="11">
        <f>'Bil 1 2008-2024'!V145</f>
        <v>2995896</v>
      </c>
      <c r="W145" s="11">
        <f t="shared" si="31"/>
        <v>45374649</v>
      </c>
      <c r="X145" s="11">
        <f>'Bil 1 2008-2024'!X145</f>
        <v>4208304</v>
      </c>
      <c r="Y145" s="11">
        <f t="shared" si="32"/>
        <v>49582953</v>
      </c>
      <c r="Z145" s="11">
        <f>'Bil 1 2008-2024'!Z145</f>
        <v>2255531</v>
      </c>
      <c r="AA145" s="11">
        <f t="shared" si="32"/>
        <v>51838484</v>
      </c>
      <c r="AB145" s="11">
        <f>'Bil 1 2008-2024'!AB145</f>
        <v>2959699</v>
      </c>
      <c r="AC145" s="301">
        <f t="shared" si="33"/>
        <v>54798183</v>
      </c>
      <c r="AD145" s="11">
        <f>'Bil 1 2008-2024'!AD145</f>
        <v>4939294</v>
      </c>
      <c r="AE145" s="301">
        <f t="shared" si="33"/>
        <v>59737477</v>
      </c>
      <c r="AF145" s="2"/>
      <c r="AG145" s="2"/>
      <c r="AH145" s="2"/>
    </row>
    <row r="146" spans="1:34" ht="14.25">
      <c r="A146" s="9">
        <v>1427</v>
      </c>
      <c r="B146" s="10" t="s">
        <v>285</v>
      </c>
      <c r="C146" s="87">
        <v>12336867.854078464</v>
      </c>
      <c r="D146" s="87">
        <v>5164655</v>
      </c>
      <c r="E146" s="86">
        <f t="shared" si="23"/>
        <v>17501522.854078464</v>
      </c>
      <c r="F146" s="87">
        <v>541841</v>
      </c>
      <c r="G146" s="86">
        <f t="shared" si="24"/>
        <v>18043363.854078464</v>
      </c>
      <c r="H146" s="87">
        <v>838068</v>
      </c>
      <c r="I146" s="86">
        <f t="shared" si="25"/>
        <v>18881431.854078464</v>
      </c>
      <c r="J146" s="86">
        <f>'Bil 1 2008-2024'!K146</f>
        <v>2460749</v>
      </c>
      <c r="K146" s="194">
        <f>'Bil 1 2008-2024'!L146</f>
        <v>234001</v>
      </c>
      <c r="L146" s="211">
        <v>591835</v>
      </c>
      <c r="M146" s="95">
        <f t="shared" si="26"/>
        <v>21576181.854078464</v>
      </c>
      <c r="N146" s="95">
        <f>'Bil 1 2008-2024'!N146</f>
        <v>1674411.1459215358</v>
      </c>
      <c r="O146" s="86">
        <f t="shared" si="27"/>
        <v>23250593</v>
      </c>
      <c r="P146" s="11">
        <f>'Bil 1 2008-2024'!P146</f>
        <v>601796</v>
      </c>
      <c r="Q146" s="11">
        <f t="shared" si="28"/>
        <v>23852389</v>
      </c>
      <c r="R146" s="11">
        <f>'Bil 1 2008-2024'!R146</f>
        <v>1487845</v>
      </c>
      <c r="S146" s="11">
        <f t="shared" si="29"/>
        <v>25340234</v>
      </c>
      <c r="T146" s="11">
        <f>'Bil 1 2008-2024'!T146</f>
        <v>1275783</v>
      </c>
      <c r="U146" s="11">
        <f t="shared" si="30"/>
        <v>26616017</v>
      </c>
      <c r="V146" s="11">
        <f>'Bil 1 2008-2024'!V146</f>
        <v>2177037</v>
      </c>
      <c r="W146" s="11">
        <f t="shared" si="31"/>
        <v>28793054</v>
      </c>
      <c r="X146" s="11">
        <f>'Bil 1 2008-2024'!X146</f>
        <v>1671422</v>
      </c>
      <c r="Y146" s="11">
        <f t="shared" si="32"/>
        <v>30464476</v>
      </c>
      <c r="Z146" s="11">
        <f>'Bil 1 2008-2024'!Z146</f>
        <v>1926396</v>
      </c>
      <c r="AA146" s="11">
        <f t="shared" si="32"/>
        <v>32390872</v>
      </c>
      <c r="AB146" s="11">
        <f>'Bil 1 2008-2024'!AB146</f>
        <v>2141184</v>
      </c>
      <c r="AC146" s="301">
        <f t="shared" si="33"/>
        <v>34532056</v>
      </c>
      <c r="AD146" s="11">
        <f>'Bil 1 2008-2024'!AD146</f>
        <v>2672605</v>
      </c>
      <c r="AE146" s="301">
        <f t="shared" si="33"/>
        <v>37204661</v>
      </c>
      <c r="AF146" s="2"/>
      <c r="AG146" s="2"/>
      <c r="AH146" s="2"/>
    </row>
    <row r="147" spans="1:34" ht="14.25">
      <c r="A147" s="9">
        <v>1430</v>
      </c>
      <c r="B147" s="10" t="s">
        <v>287</v>
      </c>
      <c r="C147" s="87">
        <v>13641639.446184553</v>
      </c>
      <c r="D147" s="87">
        <v>3752627</v>
      </c>
      <c r="E147" s="86">
        <f t="shared" si="23"/>
        <v>17394266.446184553</v>
      </c>
      <c r="F147" s="87">
        <v>585838</v>
      </c>
      <c r="G147" s="86">
        <f t="shared" si="24"/>
        <v>17980104.446184553</v>
      </c>
      <c r="H147" s="87">
        <v>267372</v>
      </c>
      <c r="I147" s="86">
        <f t="shared" si="25"/>
        <v>18247476.446184553</v>
      </c>
      <c r="J147" s="86">
        <f>'Bil 1 2008-2024'!K147</f>
        <v>1470020</v>
      </c>
      <c r="K147" s="194">
        <f>'Bil 1 2008-2024'!L147</f>
        <v>52421</v>
      </c>
      <c r="L147" s="211">
        <v>162098</v>
      </c>
      <c r="M147" s="95">
        <f t="shared" si="26"/>
        <v>19769917.446184553</v>
      </c>
      <c r="N147" s="95">
        <f>'Bil 1 2008-2024'!N147</f>
        <v>117522.5538154468</v>
      </c>
      <c r="O147" s="86">
        <f t="shared" si="27"/>
        <v>19887440</v>
      </c>
      <c r="P147" s="11">
        <f>'Bil 1 2008-2024'!P147</f>
        <v>194157</v>
      </c>
      <c r="Q147" s="11">
        <f t="shared" si="28"/>
        <v>20081597</v>
      </c>
      <c r="R147" s="11">
        <f>'Bil 1 2008-2024'!R147</f>
        <v>-631365</v>
      </c>
      <c r="S147" s="11">
        <f t="shared" si="29"/>
        <v>19450232</v>
      </c>
      <c r="T147" s="11">
        <f>'Bil 1 2008-2024'!T147</f>
        <v>230494</v>
      </c>
      <c r="U147" s="11">
        <f t="shared" si="30"/>
        <v>19680726</v>
      </c>
      <c r="V147" s="11">
        <f>'Bil 1 2008-2024'!V147</f>
        <v>453223</v>
      </c>
      <c r="W147" s="11">
        <f t="shared" si="31"/>
        <v>20133949</v>
      </c>
      <c r="X147" s="11">
        <f>'Bil 1 2008-2024'!X147</f>
        <v>3391360</v>
      </c>
      <c r="Y147" s="11">
        <f t="shared" si="32"/>
        <v>23525309</v>
      </c>
      <c r="Z147" s="11">
        <f>'Bil 1 2008-2024'!Z147</f>
        <v>498643</v>
      </c>
      <c r="AA147" s="11">
        <f t="shared" si="32"/>
        <v>24023952</v>
      </c>
      <c r="AB147" s="11">
        <f>'Bil 1 2008-2024'!AB147</f>
        <v>921816</v>
      </c>
      <c r="AC147" s="301">
        <f t="shared" si="33"/>
        <v>24945768</v>
      </c>
      <c r="AD147" s="11">
        <f>'Bil 1 2008-2024'!AD147</f>
        <v>3627152</v>
      </c>
      <c r="AE147" s="301">
        <f t="shared" si="33"/>
        <v>28572920</v>
      </c>
      <c r="AF147" s="2"/>
      <c r="AG147" s="2"/>
      <c r="AH147" s="2"/>
    </row>
    <row r="148" spans="1:34" ht="14.25">
      <c r="A148" s="9">
        <v>1435</v>
      </c>
      <c r="B148" s="10" t="s">
        <v>289</v>
      </c>
      <c r="C148" s="86">
        <v>16303001.461447792</v>
      </c>
      <c r="D148" s="86">
        <v>5376194</v>
      </c>
      <c r="E148" s="86">
        <f t="shared" si="23"/>
        <v>21679195.46144779</v>
      </c>
      <c r="F148" s="86">
        <v>866893</v>
      </c>
      <c r="G148" s="86">
        <f t="shared" si="24"/>
        <v>22546088.46144779</v>
      </c>
      <c r="H148" s="86">
        <v>1440483</v>
      </c>
      <c r="I148" s="86">
        <f t="shared" si="25"/>
        <v>23986571.46144779</v>
      </c>
      <c r="J148" s="86">
        <f>'Bil 1 2008-2024'!K148</f>
        <v>4184350</v>
      </c>
      <c r="K148" s="194">
        <f>'Bil 1 2008-2024'!L148</f>
        <v>466958</v>
      </c>
      <c r="L148" s="211">
        <v>1021001</v>
      </c>
      <c r="M148" s="95">
        <f t="shared" si="26"/>
        <v>28637879.46144779</v>
      </c>
      <c r="N148" s="95">
        <f>'Bil 1 2008-2024'!N148</f>
        <v>2190726.5385522097</v>
      </c>
      <c r="O148" s="86">
        <f t="shared" si="27"/>
        <v>30828606</v>
      </c>
      <c r="P148" s="11">
        <f>'Bil 1 2008-2024'!P148</f>
        <v>1725284</v>
      </c>
      <c r="Q148" s="11">
        <f t="shared" si="28"/>
        <v>32553890</v>
      </c>
      <c r="R148" s="11">
        <f>'Bil 1 2008-2024'!R148</f>
        <v>2339248</v>
      </c>
      <c r="S148" s="11">
        <f t="shared" si="29"/>
        <v>34893138</v>
      </c>
      <c r="T148" s="11">
        <f>'Bil 1 2008-2024'!T148</f>
        <v>1789169</v>
      </c>
      <c r="U148" s="11">
        <f t="shared" si="30"/>
        <v>36682307</v>
      </c>
      <c r="V148" s="11">
        <f>'Bil 1 2008-2024'!V148</f>
        <v>3117551</v>
      </c>
      <c r="W148" s="11">
        <f t="shared" si="31"/>
        <v>39799858</v>
      </c>
      <c r="X148" s="11">
        <f>'Bil 1 2008-2024'!X148</f>
        <v>2711011</v>
      </c>
      <c r="Y148" s="11">
        <f t="shared" si="32"/>
        <v>42510869</v>
      </c>
      <c r="Z148" s="11">
        <f>'Bil 1 2008-2024'!Z148</f>
        <v>2187678</v>
      </c>
      <c r="AA148" s="11">
        <f t="shared" si="32"/>
        <v>44698547</v>
      </c>
      <c r="AB148" s="11">
        <f>'Bil 1 2008-2024'!AB148</f>
        <v>3399763</v>
      </c>
      <c r="AC148" s="301">
        <f t="shared" si="33"/>
        <v>48098310</v>
      </c>
      <c r="AD148" s="11">
        <f>'Bil 1 2008-2024'!AD148</f>
        <v>3265030</v>
      </c>
      <c r="AE148" s="301">
        <f t="shared" si="33"/>
        <v>51363340</v>
      </c>
      <c r="AF148" s="2"/>
      <c r="AG148" s="2"/>
      <c r="AH148" s="2"/>
    </row>
    <row r="149" spans="1:34" ht="14.25">
      <c r="A149" s="9">
        <v>1438</v>
      </c>
      <c r="B149" s="10" t="s">
        <v>291</v>
      </c>
      <c r="C149" s="87">
        <v>6430849.802233685</v>
      </c>
      <c r="D149" s="87">
        <v>1364382</v>
      </c>
      <c r="E149" s="86">
        <f t="shared" si="23"/>
        <v>7795231.802233685</v>
      </c>
      <c r="F149" s="87">
        <v>379305</v>
      </c>
      <c r="G149" s="86">
        <f t="shared" si="24"/>
        <v>8174536.802233685</v>
      </c>
      <c r="H149" s="87">
        <v>38216</v>
      </c>
      <c r="I149" s="86">
        <f t="shared" si="25"/>
        <v>8212752.802233685</v>
      </c>
      <c r="J149" s="86">
        <f>'Bil 1 2008-2024'!K149</f>
        <v>1288976</v>
      </c>
      <c r="K149" s="194">
        <f>'Bil 1 2008-2024'!L149</f>
        <v>62003</v>
      </c>
      <c r="L149" s="211">
        <v>126189</v>
      </c>
      <c r="M149" s="95">
        <f t="shared" si="26"/>
        <v>9563731.802233685</v>
      </c>
      <c r="N149" s="95">
        <f>'Bil 1 2008-2024'!N149</f>
        <v>15807.197766315192</v>
      </c>
      <c r="O149" s="86">
        <f t="shared" si="27"/>
        <v>9579539</v>
      </c>
      <c r="P149" s="11">
        <f>'Bil 1 2008-2024'!P149</f>
        <v>152772</v>
      </c>
      <c r="Q149" s="11">
        <f t="shared" si="28"/>
        <v>9732311</v>
      </c>
      <c r="R149" s="11">
        <f>'Bil 1 2008-2024'!R149</f>
        <v>189586</v>
      </c>
      <c r="S149" s="11">
        <f t="shared" si="29"/>
        <v>9921897</v>
      </c>
      <c r="T149" s="11">
        <f>'Bil 1 2008-2024'!T149</f>
        <v>160559</v>
      </c>
      <c r="U149" s="11">
        <f t="shared" si="30"/>
        <v>10082456</v>
      </c>
      <c r="V149" s="11">
        <f>'Bil 1 2008-2024'!V149</f>
        <v>235027</v>
      </c>
      <c r="W149" s="11">
        <f t="shared" si="31"/>
        <v>10317483</v>
      </c>
      <c r="X149" s="11">
        <f>'Bil 1 2008-2024'!X149</f>
        <v>974738</v>
      </c>
      <c r="Y149" s="11">
        <f t="shared" si="32"/>
        <v>11292221</v>
      </c>
      <c r="Z149" s="11">
        <f>'Bil 1 2008-2024'!Z149</f>
        <v>418295</v>
      </c>
      <c r="AA149" s="11">
        <f t="shared" si="32"/>
        <v>11710516</v>
      </c>
      <c r="AB149" s="11">
        <f>'Bil 1 2008-2024'!AB149</f>
        <v>433706</v>
      </c>
      <c r="AC149" s="301">
        <f t="shared" si="33"/>
        <v>12144222</v>
      </c>
      <c r="AD149" s="11">
        <f>'Bil 1 2008-2024'!AD149</f>
        <v>1022752</v>
      </c>
      <c r="AE149" s="301">
        <f t="shared" si="33"/>
        <v>13166974</v>
      </c>
      <c r="AF149" s="2"/>
      <c r="AG149" s="2"/>
      <c r="AH149" s="2"/>
    </row>
    <row r="150" spans="1:34" ht="14.25">
      <c r="A150" s="9">
        <v>1439</v>
      </c>
      <c r="B150" s="10" t="s">
        <v>293</v>
      </c>
      <c r="C150" s="87">
        <v>9015147.914908173</v>
      </c>
      <c r="D150" s="87">
        <v>941102</v>
      </c>
      <c r="E150" s="86">
        <f t="shared" si="23"/>
        <v>9956249.914908173</v>
      </c>
      <c r="F150" s="87">
        <v>225724</v>
      </c>
      <c r="G150" s="86">
        <f t="shared" si="24"/>
        <v>10181973.914908173</v>
      </c>
      <c r="H150" s="87">
        <v>482726</v>
      </c>
      <c r="I150" s="86">
        <f t="shared" si="25"/>
        <v>10664699.914908173</v>
      </c>
      <c r="J150" s="86">
        <f>'Bil 1 2008-2024'!K150</f>
        <v>1069627</v>
      </c>
      <c r="K150" s="194">
        <f>'Bil 1 2008-2024'!L150</f>
        <v>50341</v>
      </c>
      <c r="L150" s="211">
        <v>101899</v>
      </c>
      <c r="M150" s="95">
        <f t="shared" si="26"/>
        <v>11784667.914908173</v>
      </c>
      <c r="N150" s="95">
        <f>'Bil 1 2008-2024'!N150</f>
        <v>42834.08509182744</v>
      </c>
      <c r="O150" s="86">
        <f t="shared" si="27"/>
        <v>11827502</v>
      </c>
      <c r="P150" s="11">
        <f>'Bil 1 2008-2024'!P150</f>
        <v>37930</v>
      </c>
      <c r="Q150" s="11">
        <f t="shared" si="28"/>
        <v>11865432</v>
      </c>
      <c r="R150" s="11">
        <f>'Bil 1 2008-2024'!R150</f>
        <v>-406058</v>
      </c>
      <c r="S150" s="11">
        <f t="shared" si="29"/>
        <v>11459374</v>
      </c>
      <c r="T150" s="11">
        <f>'Bil 1 2008-2024'!T150</f>
        <v>35320</v>
      </c>
      <c r="U150" s="11">
        <f t="shared" si="30"/>
        <v>11494694</v>
      </c>
      <c r="V150" s="11">
        <f>'Bil 1 2008-2024'!V150</f>
        <v>298647</v>
      </c>
      <c r="W150" s="11">
        <f t="shared" si="31"/>
        <v>11793341</v>
      </c>
      <c r="X150" s="11">
        <f>'Bil 1 2008-2024'!X150</f>
        <v>1350079</v>
      </c>
      <c r="Y150" s="11">
        <f t="shared" si="32"/>
        <v>13143420</v>
      </c>
      <c r="Z150" s="11">
        <f>'Bil 1 2008-2024'!Z150</f>
        <v>213187</v>
      </c>
      <c r="AA150" s="11">
        <f t="shared" si="32"/>
        <v>13356607</v>
      </c>
      <c r="AB150" s="11">
        <f>'Bil 1 2008-2024'!AB150</f>
        <v>393663</v>
      </c>
      <c r="AC150" s="301">
        <f t="shared" si="33"/>
        <v>13750270</v>
      </c>
      <c r="AD150" s="11">
        <f>'Bil 1 2008-2024'!AD150</f>
        <v>2106091</v>
      </c>
      <c r="AE150" s="301">
        <f t="shared" si="33"/>
        <v>15856361</v>
      </c>
      <c r="AF150" s="2"/>
      <c r="AG150" s="2"/>
      <c r="AH150" s="2"/>
    </row>
    <row r="151" spans="1:34" ht="14.25">
      <c r="A151" s="9">
        <v>1440</v>
      </c>
      <c r="B151" s="10" t="s">
        <v>295</v>
      </c>
      <c r="C151" s="87">
        <v>35911778.60635786</v>
      </c>
      <c r="D151" s="87">
        <v>4424509</v>
      </c>
      <c r="E151" s="86">
        <f t="shared" si="23"/>
        <v>40336287.60635786</v>
      </c>
      <c r="F151" s="87">
        <v>748395</v>
      </c>
      <c r="G151" s="86">
        <f t="shared" si="24"/>
        <v>41084682.60635786</v>
      </c>
      <c r="H151" s="87">
        <v>881933</v>
      </c>
      <c r="I151" s="86">
        <f t="shared" si="25"/>
        <v>41966615.60635786</v>
      </c>
      <c r="J151" s="86">
        <f>'Bil 1 2008-2024'!K151</f>
        <v>2793133</v>
      </c>
      <c r="K151" s="194">
        <f>'Bil 1 2008-2024'!L151</f>
        <v>48934</v>
      </c>
      <c r="L151" s="211">
        <v>88938</v>
      </c>
      <c r="M151" s="95">
        <f t="shared" si="26"/>
        <v>44808682.60635786</v>
      </c>
      <c r="N151" s="95">
        <f>'Bil 1 2008-2024'!N151</f>
        <v>1319393.3936421424</v>
      </c>
      <c r="O151" s="86">
        <f t="shared" si="27"/>
        <v>46128076</v>
      </c>
      <c r="P151" s="11">
        <f>'Bil 1 2008-2024'!P151</f>
        <v>781889</v>
      </c>
      <c r="Q151" s="11">
        <f t="shared" si="28"/>
        <v>46909965</v>
      </c>
      <c r="R151" s="11">
        <f>'Bil 1 2008-2024'!R151</f>
        <v>1294002</v>
      </c>
      <c r="S151" s="11">
        <f t="shared" si="29"/>
        <v>48203967</v>
      </c>
      <c r="T151" s="11">
        <f>'Bil 1 2008-2024'!T151</f>
        <v>1480464</v>
      </c>
      <c r="U151" s="11">
        <f t="shared" si="30"/>
        <v>49684431</v>
      </c>
      <c r="V151" s="11">
        <f>'Bil 1 2008-2024'!V151</f>
        <v>2560090</v>
      </c>
      <c r="W151" s="11">
        <f t="shared" si="31"/>
        <v>52244521</v>
      </c>
      <c r="X151" s="11">
        <f>'Bil 1 2008-2024'!X151</f>
        <v>1855231</v>
      </c>
      <c r="Y151" s="11">
        <f t="shared" si="32"/>
        <v>54099752</v>
      </c>
      <c r="Z151" s="11">
        <f>'Bil 1 2008-2024'!Z151</f>
        <v>2028622</v>
      </c>
      <c r="AA151" s="11">
        <f t="shared" si="32"/>
        <v>56128374</v>
      </c>
      <c r="AB151" s="11">
        <f>'Bil 1 2008-2024'!AB151</f>
        <v>2154028</v>
      </c>
      <c r="AC151" s="301">
        <f t="shared" si="33"/>
        <v>58282402</v>
      </c>
      <c r="AD151" s="11">
        <f>'Bil 1 2008-2024'!AD151</f>
        <v>2311191</v>
      </c>
      <c r="AE151" s="301">
        <f t="shared" si="33"/>
        <v>60593593</v>
      </c>
      <c r="AF151" s="2"/>
      <c r="AG151" s="2"/>
      <c r="AH151" s="2"/>
    </row>
    <row r="152" spans="1:34" ht="14.25">
      <c r="A152" s="9">
        <v>1441</v>
      </c>
      <c r="B152" s="10" t="s">
        <v>297</v>
      </c>
      <c r="C152" s="87">
        <v>50021116.21997759</v>
      </c>
      <c r="D152" s="87">
        <v>6463166</v>
      </c>
      <c r="E152" s="86">
        <f t="shared" si="23"/>
        <v>56484282.21997759</v>
      </c>
      <c r="F152" s="87">
        <v>970181</v>
      </c>
      <c r="G152" s="86">
        <f t="shared" si="24"/>
        <v>57454463.21997759</v>
      </c>
      <c r="H152" s="87">
        <v>1538657</v>
      </c>
      <c r="I152" s="86">
        <f t="shared" si="25"/>
        <v>58993120.21997759</v>
      </c>
      <c r="J152" s="86">
        <f>'Bil 1 2008-2024'!K152</f>
        <v>4565072</v>
      </c>
      <c r="K152" s="194">
        <f>'Bil 1 2008-2024'!L152</f>
        <v>67550</v>
      </c>
      <c r="L152" s="211">
        <v>214608</v>
      </c>
      <c r="M152" s="95">
        <f t="shared" si="26"/>
        <v>63625742.21997759</v>
      </c>
      <c r="N152" s="95">
        <f>'Bil 1 2008-2024'!N152</f>
        <v>2786592.7800224125</v>
      </c>
      <c r="O152" s="86">
        <f t="shared" si="27"/>
        <v>66412335</v>
      </c>
      <c r="P152" s="11">
        <f>'Bil 1 2008-2024'!P152</f>
        <v>915261</v>
      </c>
      <c r="Q152" s="11">
        <f t="shared" si="28"/>
        <v>67327596</v>
      </c>
      <c r="R152" s="11">
        <f>'Bil 1 2008-2024'!R152</f>
        <v>2478289</v>
      </c>
      <c r="S152" s="11">
        <f t="shared" si="29"/>
        <v>69805885</v>
      </c>
      <c r="T152" s="11">
        <f>'Bil 1 2008-2024'!T152</f>
        <v>2345538</v>
      </c>
      <c r="U152" s="11">
        <f t="shared" si="30"/>
        <v>72151423</v>
      </c>
      <c r="V152" s="11">
        <f>'Bil 1 2008-2024'!V152</f>
        <v>4108425</v>
      </c>
      <c r="W152" s="11">
        <f t="shared" si="31"/>
        <v>76259848</v>
      </c>
      <c r="X152" s="11">
        <f>'Bil 1 2008-2024'!X152</f>
        <v>3690104</v>
      </c>
      <c r="Y152" s="11">
        <f t="shared" si="32"/>
        <v>79949952</v>
      </c>
      <c r="Z152" s="11">
        <f>'Bil 1 2008-2024'!Z152</f>
        <v>3087456</v>
      </c>
      <c r="AA152" s="11">
        <f t="shared" si="32"/>
        <v>83037408</v>
      </c>
      <c r="AB152" s="11">
        <f>'Bil 1 2008-2024'!AB152</f>
        <v>3585508</v>
      </c>
      <c r="AC152" s="301">
        <f t="shared" si="33"/>
        <v>86622916</v>
      </c>
      <c r="AD152" s="11">
        <f>'Bil 1 2008-2024'!AD152</f>
        <v>3516337</v>
      </c>
      <c r="AE152" s="301">
        <f t="shared" si="33"/>
        <v>90139253</v>
      </c>
      <c r="AF152" s="2"/>
      <c r="AG152" s="2"/>
      <c r="AH152" s="2"/>
    </row>
    <row r="153" spans="1:34" ht="14.25">
      <c r="A153" s="9">
        <v>1442</v>
      </c>
      <c r="B153" s="10" t="s">
        <v>299</v>
      </c>
      <c r="C153" s="87">
        <v>14545147.269638874</v>
      </c>
      <c r="D153" s="87">
        <v>2116347</v>
      </c>
      <c r="E153" s="86">
        <f t="shared" si="23"/>
        <v>16661494.269638874</v>
      </c>
      <c r="F153" s="87">
        <v>456369</v>
      </c>
      <c r="G153" s="86">
        <f t="shared" si="24"/>
        <v>17117863.269638874</v>
      </c>
      <c r="H153" s="87">
        <v>331893</v>
      </c>
      <c r="I153" s="86">
        <f t="shared" si="25"/>
        <v>17449756.269638874</v>
      </c>
      <c r="J153" s="86">
        <f>'Bil 1 2008-2024'!K153</f>
        <v>1121634</v>
      </c>
      <c r="K153" s="194">
        <f>'Bil 1 2008-2024'!L153</f>
        <v>32378</v>
      </c>
      <c r="L153" s="211">
        <v>42341</v>
      </c>
      <c r="M153" s="95">
        <f t="shared" si="26"/>
        <v>18603768.269638874</v>
      </c>
      <c r="N153" s="95">
        <f>'Bil 1 2008-2024'!N153</f>
        <v>179419.73036112636</v>
      </c>
      <c r="O153" s="86">
        <f t="shared" si="27"/>
        <v>18783188</v>
      </c>
      <c r="P153" s="11">
        <f>'Bil 1 2008-2024'!P153</f>
        <v>300368</v>
      </c>
      <c r="Q153" s="11">
        <f t="shared" si="28"/>
        <v>19083556</v>
      </c>
      <c r="R153" s="11">
        <f>'Bil 1 2008-2024'!R153</f>
        <v>1007706</v>
      </c>
      <c r="S153" s="11">
        <f t="shared" si="29"/>
        <v>20091262</v>
      </c>
      <c r="T153" s="11">
        <f>'Bil 1 2008-2024'!T153</f>
        <v>382111</v>
      </c>
      <c r="U153" s="11">
        <f t="shared" si="30"/>
        <v>20473373</v>
      </c>
      <c r="V153" s="11">
        <f>'Bil 1 2008-2024'!V153</f>
        <v>1166929</v>
      </c>
      <c r="W153" s="11">
        <f t="shared" si="31"/>
        <v>21640302</v>
      </c>
      <c r="X153" s="11">
        <f>'Bil 1 2008-2024'!X153</f>
        <v>1935950</v>
      </c>
      <c r="Y153" s="11">
        <f t="shared" si="32"/>
        <v>23576252</v>
      </c>
      <c r="Z153" s="11">
        <f>'Bil 1 2008-2024'!Z153</f>
        <v>733687</v>
      </c>
      <c r="AA153" s="11">
        <f t="shared" si="32"/>
        <v>24309939</v>
      </c>
      <c r="AB153" s="11">
        <f>'Bil 1 2008-2024'!AB153</f>
        <v>1279442</v>
      </c>
      <c r="AC153" s="301">
        <f t="shared" si="33"/>
        <v>25589381</v>
      </c>
      <c r="AD153" s="11">
        <f>'Bil 1 2008-2024'!AD153</f>
        <v>1794891</v>
      </c>
      <c r="AE153" s="301">
        <f t="shared" si="33"/>
        <v>27384272</v>
      </c>
      <c r="AF153" s="2"/>
      <c r="AG153" s="2"/>
      <c r="AH153" s="2"/>
    </row>
    <row r="154" spans="1:34" ht="14.25">
      <c r="A154" s="9">
        <v>1443</v>
      </c>
      <c r="B154" s="10" t="s">
        <v>301</v>
      </c>
      <c r="C154" s="87">
        <v>10884611.896673212</v>
      </c>
      <c r="D154" s="87">
        <v>1708553</v>
      </c>
      <c r="E154" s="86">
        <f t="shared" si="23"/>
        <v>12593164.896673212</v>
      </c>
      <c r="F154" s="87">
        <v>95424</v>
      </c>
      <c r="G154" s="86">
        <f t="shared" si="24"/>
        <v>12688588.896673212</v>
      </c>
      <c r="H154" s="87">
        <v>411854</v>
      </c>
      <c r="I154" s="86">
        <f t="shared" si="25"/>
        <v>13100442.896673212</v>
      </c>
      <c r="J154" s="86">
        <f>'Bil 1 2008-2024'!K154</f>
        <v>947743</v>
      </c>
      <c r="K154" s="194">
        <f>'Bil 1 2008-2024'!L154</f>
        <v>46990</v>
      </c>
      <c r="L154" s="211">
        <v>124847</v>
      </c>
      <c r="M154" s="95">
        <f t="shared" si="26"/>
        <v>14095175.896673212</v>
      </c>
      <c r="N154" s="95">
        <f>'Bil 1 2008-2024'!N154</f>
        <v>491457.1033267882</v>
      </c>
      <c r="O154" s="86">
        <f t="shared" si="27"/>
        <v>14586633</v>
      </c>
      <c r="P154" s="11">
        <f>'Bil 1 2008-2024'!P154</f>
        <v>327702</v>
      </c>
      <c r="Q154" s="11">
        <f t="shared" si="28"/>
        <v>14914335</v>
      </c>
      <c r="R154" s="11">
        <f>'Bil 1 2008-2024'!R154</f>
        <v>727387</v>
      </c>
      <c r="S154" s="11">
        <f t="shared" si="29"/>
        <v>15641722</v>
      </c>
      <c r="T154" s="11">
        <f>'Bil 1 2008-2024'!T154</f>
        <v>474613</v>
      </c>
      <c r="U154" s="11">
        <f t="shared" si="30"/>
        <v>16116335</v>
      </c>
      <c r="V154" s="11">
        <f>'Bil 1 2008-2024'!V154</f>
        <v>952480</v>
      </c>
      <c r="W154" s="11">
        <f t="shared" si="31"/>
        <v>17068815</v>
      </c>
      <c r="X154" s="11">
        <f>'Bil 1 2008-2024'!X154</f>
        <v>973507</v>
      </c>
      <c r="Y154" s="11">
        <f t="shared" si="32"/>
        <v>18042322</v>
      </c>
      <c r="Z154" s="11">
        <f>'Bil 1 2008-2024'!Z154</f>
        <v>624123</v>
      </c>
      <c r="AA154" s="11">
        <f t="shared" si="32"/>
        <v>18666445</v>
      </c>
      <c r="AB154" s="11">
        <f>'Bil 1 2008-2024'!AB154</f>
        <v>854704</v>
      </c>
      <c r="AC154" s="301">
        <f t="shared" si="33"/>
        <v>19521149</v>
      </c>
      <c r="AD154" s="11">
        <f>'Bil 1 2008-2024'!AD154</f>
        <v>1220356</v>
      </c>
      <c r="AE154" s="301">
        <f t="shared" si="33"/>
        <v>20741505</v>
      </c>
      <c r="AF154" s="2"/>
      <c r="AG154" s="2"/>
      <c r="AH154" s="2"/>
    </row>
    <row r="155" spans="1:34" ht="14.25">
      <c r="A155" s="9">
        <v>1444</v>
      </c>
      <c r="B155" s="10" t="s">
        <v>303</v>
      </c>
      <c r="C155" s="87">
        <v>7758209.089926133</v>
      </c>
      <c r="D155" s="87">
        <v>1467092</v>
      </c>
      <c r="E155" s="86">
        <f t="shared" si="23"/>
        <v>9225301.089926133</v>
      </c>
      <c r="F155" s="87">
        <v>145045</v>
      </c>
      <c r="G155" s="86">
        <f t="shared" si="24"/>
        <v>9370346.089926133</v>
      </c>
      <c r="H155" s="87">
        <v>513078</v>
      </c>
      <c r="I155" s="86">
        <f t="shared" si="25"/>
        <v>9883424.089926133</v>
      </c>
      <c r="J155" s="86">
        <f>'Bil 1 2008-2024'!K155</f>
        <v>414697</v>
      </c>
      <c r="K155" s="194">
        <f>'Bil 1 2008-2024'!L155</f>
        <v>60704</v>
      </c>
      <c r="L155" s="211">
        <v>97938</v>
      </c>
      <c r="M155" s="95">
        <f t="shared" si="26"/>
        <v>10358825.089926133</v>
      </c>
      <c r="N155" s="95">
        <f>'Bil 1 2008-2024'!N155</f>
        <v>-52890.08992613293</v>
      </c>
      <c r="O155" s="86">
        <f t="shared" si="27"/>
        <v>10305935</v>
      </c>
      <c r="P155" s="11">
        <f>'Bil 1 2008-2024'!P155</f>
        <v>44557</v>
      </c>
      <c r="Q155" s="11">
        <f t="shared" si="28"/>
        <v>10350492</v>
      </c>
      <c r="R155" s="11">
        <f>'Bil 1 2008-2024'!R155</f>
        <v>-308594</v>
      </c>
      <c r="S155" s="11">
        <f t="shared" si="29"/>
        <v>10041898</v>
      </c>
      <c r="T155" s="11">
        <f>'Bil 1 2008-2024'!T155</f>
        <v>70660</v>
      </c>
      <c r="U155" s="11">
        <f t="shared" si="30"/>
        <v>10112558</v>
      </c>
      <c r="V155" s="11">
        <f>'Bil 1 2008-2024'!V155</f>
        <v>237402</v>
      </c>
      <c r="W155" s="11">
        <f t="shared" si="31"/>
        <v>10349960</v>
      </c>
      <c r="X155" s="11">
        <f>'Bil 1 2008-2024'!X155</f>
        <v>1590142</v>
      </c>
      <c r="Y155" s="11">
        <f t="shared" si="32"/>
        <v>11940102</v>
      </c>
      <c r="Z155" s="11">
        <f>'Bil 1 2008-2024'!Z155</f>
        <v>303690</v>
      </c>
      <c r="AA155" s="11">
        <f t="shared" si="32"/>
        <v>12243792</v>
      </c>
      <c r="AB155" s="11">
        <f>'Bil 1 2008-2024'!AB155</f>
        <v>525452</v>
      </c>
      <c r="AC155" s="301">
        <f t="shared" si="33"/>
        <v>12769244</v>
      </c>
      <c r="AD155" s="11">
        <f>'Bil 1 2008-2024'!AD155</f>
        <v>1317203</v>
      </c>
      <c r="AE155" s="301">
        <f t="shared" si="33"/>
        <v>14086447</v>
      </c>
      <c r="AF155" s="2"/>
      <c r="AG155" s="2"/>
      <c r="AH155" s="2"/>
    </row>
    <row r="156" spans="1:34" ht="14.25">
      <c r="A156" s="9">
        <v>1445</v>
      </c>
      <c r="B156" s="10" t="s">
        <v>305</v>
      </c>
      <c r="C156" s="87">
        <v>7508415.750500527</v>
      </c>
      <c r="D156" s="87">
        <v>1271167</v>
      </c>
      <c r="E156" s="86">
        <f t="shared" si="23"/>
        <v>8779582.750500526</v>
      </c>
      <c r="F156" s="87">
        <v>96820</v>
      </c>
      <c r="G156" s="86">
        <f t="shared" si="24"/>
        <v>8876402.750500526</v>
      </c>
      <c r="H156" s="87">
        <v>651805</v>
      </c>
      <c r="I156" s="86">
        <f t="shared" si="25"/>
        <v>9528207.750500526</v>
      </c>
      <c r="J156" s="86">
        <f>'Bil 1 2008-2024'!K156</f>
        <v>77660</v>
      </c>
      <c r="K156" s="194">
        <f>'Bil 1 2008-2024'!L156</f>
        <v>31684</v>
      </c>
      <c r="L156" s="211">
        <v>47185</v>
      </c>
      <c r="M156" s="95">
        <f t="shared" si="26"/>
        <v>9637551.750500526</v>
      </c>
      <c r="N156" s="95">
        <f>'Bil 1 2008-2024'!N156</f>
        <v>-43457.75050052628</v>
      </c>
      <c r="O156" s="86">
        <f t="shared" si="27"/>
        <v>9594094</v>
      </c>
      <c r="P156" s="11">
        <f>'Bil 1 2008-2024'!P156</f>
        <v>-12734</v>
      </c>
      <c r="Q156" s="11">
        <f t="shared" si="28"/>
        <v>9581360</v>
      </c>
      <c r="R156" s="11">
        <f>'Bil 1 2008-2024'!R156</f>
        <v>223314</v>
      </c>
      <c r="S156" s="11">
        <f t="shared" si="29"/>
        <v>9804674</v>
      </c>
      <c r="T156" s="11">
        <f>'Bil 1 2008-2024'!T156</f>
        <v>52497</v>
      </c>
      <c r="U156" s="11">
        <f t="shared" si="30"/>
        <v>9857171</v>
      </c>
      <c r="V156" s="11">
        <f>'Bil 1 2008-2024'!V156</f>
        <v>124354</v>
      </c>
      <c r="W156" s="11">
        <f t="shared" si="31"/>
        <v>9981525</v>
      </c>
      <c r="X156" s="11">
        <f>'Bil 1 2008-2024'!X156</f>
        <v>1354985</v>
      </c>
      <c r="Y156" s="11">
        <f t="shared" si="32"/>
        <v>11336510</v>
      </c>
      <c r="Z156" s="11">
        <f>'Bil 1 2008-2024'!Z156</f>
        <v>181648</v>
      </c>
      <c r="AA156" s="11">
        <f t="shared" si="32"/>
        <v>11518158</v>
      </c>
      <c r="AB156" s="11">
        <f>'Bil 1 2008-2024'!AB156</f>
        <v>655349</v>
      </c>
      <c r="AC156" s="301">
        <f t="shared" si="33"/>
        <v>12173507</v>
      </c>
      <c r="AD156" s="11">
        <f>'Bil 1 2008-2024'!AD156</f>
        <v>1099198</v>
      </c>
      <c r="AE156" s="301">
        <f t="shared" si="33"/>
        <v>13272705</v>
      </c>
      <c r="AF156" s="2"/>
      <c r="AG156" s="2"/>
      <c r="AH156" s="2"/>
    </row>
    <row r="157" spans="1:34" ht="14.25">
      <c r="A157" s="9">
        <v>1446</v>
      </c>
      <c r="B157" s="10" t="s">
        <v>307</v>
      </c>
      <c r="C157" s="87">
        <v>9121442.952961622</v>
      </c>
      <c r="D157" s="87">
        <v>2989206</v>
      </c>
      <c r="E157" s="86">
        <f t="shared" si="23"/>
        <v>12110648.952961622</v>
      </c>
      <c r="F157" s="87">
        <v>443602</v>
      </c>
      <c r="G157" s="86">
        <f t="shared" si="24"/>
        <v>12554250.952961622</v>
      </c>
      <c r="H157" s="87">
        <v>181841</v>
      </c>
      <c r="I157" s="86">
        <f t="shared" si="25"/>
        <v>12736091.952961622</v>
      </c>
      <c r="J157" s="86">
        <f>'Bil 1 2008-2024'!K157</f>
        <v>-140721</v>
      </c>
      <c r="K157" s="194">
        <f>'Bil 1 2008-2024'!L157</f>
        <v>58401</v>
      </c>
      <c r="L157" s="211">
        <v>129059</v>
      </c>
      <c r="M157" s="95">
        <f t="shared" si="26"/>
        <v>12653771.952961622</v>
      </c>
      <c r="N157" s="95">
        <f>'Bil 1 2008-2024'!N157</f>
        <v>-82554.9529616218</v>
      </c>
      <c r="O157" s="86">
        <f t="shared" si="27"/>
        <v>12571217</v>
      </c>
      <c r="P157" s="11">
        <f>'Bil 1 2008-2024'!P157</f>
        <v>109424</v>
      </c>
      <c r="Q157" s="11">
        <f t="shared" si="28"/>
        <v>12680641</v>
      </c>
      <c r="R157" s="11">
        <f>'Bil 1 2008-2024'!R157</f>
        <v>952784</v>
      </c>
      <c r="S157" s="11">
        <f t="shared" si="29"/>
        <v>13633425</v>
      </c>
      <c r="T157" s="11">
        <f>'Bil 1 2008-2024'!T157</f>
        <v>304837</v>
      </c>
      <c r="U157" s="11">
        <f t="shared" si="30"/>
        <v>13938262</v>
      </c>
      <c r="V157" s="11">
        <f>'Bil 1 2008-2024'!V157</f>
        <v>232486</v>
      </c>
      <c r="W157" s="11">
        <f t="shared" si="31"/>
        <v>14170748</v>
      </c>
      <c r="X157" s="11">
        <f>'Bil 1 2008-2024'!X157</f>
        <v>970693</v>
      </c>
      <c r="Y157" s="11">
        <f t="shared" si="32"/>
        <v>15141441</v>
      </c>
      <c r="Z157" s="11">
        <f>'Bil 1 2008-2024'!Z157</f>
        <v>567553</v>
      </c>
      <c r="AA157" s="11">
        <f t="shared" si="32"/>
        <v>15708994</v>
      </c>
      <c r="AB157" s="11">
        <f>'Bil 1 2008-2024'!AB157</f>
        <v>383332</v>
      </c>
      <c r="AC157" s="301">
        <f t="shared" si="33"/>
        <v>16092326</v>
      </c>
      <c r="AD157" s="11">
        <f>'Bil 1 2008-2024'!AD157</f>
        <v>3327267</v>
      </c>
      <c r="AE157" s="301">
        <f t="shared" si="33"/>
        <v>19419593</v>
      </c>
      <c r="AF157" s="2"/>
      <c r="AG157" s="2"/>
      <c r="AH157" s="2"/>
    </row>
    <row r="158" spans="1:34" ht="14.25">
      <c r="A158" s="9">
        <v>1447</v>
      </c>
      <c r="B158" s="10" t="s">
        <v>309</v>
      </c>
      <c r="C158" s="87">
        <v>7210789.643950869</v>
      </c>
      <c r="D158" s="87">
        <v>1499385</v>
      </c>
      <c r="E158" s="86">
        <f t="shared" si="23"/>
        <v>8710174.643950868</v>
      </c>
      <c r="F158" s="87">
        <v>329135</v>
      </c>
      <c r="G158" s="86">
        <f t="shared" si="24"/>
        <v>9039309.643950868</v>
      </c>
      <c r="H158" s="87">
        <v>387494</v>
      </c>
      <c r="I158" s="86">
        <f t="shared" si="25"/>
        <v>9426803.643950868</v>
      </c>
      <c r="J158" s="86">
        <f>'Bil 1 2008-2024'!K158</f>
        <v>15501</v>
      </c>
      <c r="K158" s="194">
        <f>'Bil 1 2008-2024'!L158</f>
        <v>58029</v>
      </c>
      <c r="L158" s="211">
        <v>142581</v>
      </c>
      <c r="M158" s="95">
        <f t="shared" si="26"/>
        <v>9500333.643950868</v>
      </c>
      <c r="N158" s="95">
        <f>'Bil 1 2008-2024'!N158</f>
        <v>-67516.6439508684</v>
      </c>
      <c r="O158" s="86">
        <f t="shared" si="27"/>
        <v>9432817</v>
      </c>
      <c r="P158" s="11">
        <f>'Bil 1 2008-2024'!P158</f>
        <v>-45218</v>
      </c>
      <c r="Q158" s="11">
        <f t="shared" si="28"/>
        <v>9387599</v>
      </c>
      <c r="R158" s="11">
        <f>'Bil 1 2008-2024'!R158</f>
        <v>-429217</v>
      </c>
      <c r="S158" s="11">
        <f t="shared" si="29"/>
        <v>8958382</v>
      </c>
      <c r="T158" s="11">
        <f>'Bil 1 2008-2024'!T158</f>
        <v>37918</v>
      </c>
      <c r="U158" s="11">
        <f t="shared" si="30"/>
        <v>8996300</v>
      </c>
      <c r="V158" s="11">
        <f>'Bil 1 2008-2024'!V158</f>
        <v>80640</v>
      </c>
      <c r="W158" s="11">
        <f t="shared" si="31"/>
        <v>9076940</v>
      </c>
      <c r="X158" s="11">
        <f>'Bil 1 2008-2024'!X158</f>
        <v>1176780</v>
      </c>
      <c r="Y158" s="11">
        <f t="shared" si="32"/>
        <v>10253720</v>
      </c>
      <c r="Z158" s="11">
        <f>'Bil 1 2008-2024'!Z158</f>
        <v>173852</v>
      </c>
      <c r="AA158" s="11">
        <f t="shared" si="32"/>
        <v>10427572</v>
      </c>
      <c r="AB158" s="11">
        <f>'Bil 1 2008-2024'!AB158</f>
        <v>399656</v>
      </c>
      <c r="AC158" s="301">
        <f t="shared" si="33"/>
        <v>10827228</v>
      </c>
      <c r="AD158" s="11">
        <f>'Bil 1 2008-2024'!AD158</f>
        <v>1745858</v>
      </c>
      <c r="AE158" s="301">
        <f t="shared" si="33"/>
        <v>12573086</v>
      </c>
      <c r="AF158" s="2"/>
      <c r="AG158" s="2"/>
      <c r="AH158" s="2"/>
    </row>
    <row r="159" spans="1:34" ht="14.25">
      <c r="A159" s="9">
        <v>1452</v>
      </c>
      <c r="B159" s="10" t="s">
        <v>311</v>
      </c>
      <c r="C159" s="87">
        <v>15622713.217905715</v>
      </c>
      <c r="D159" s="87">
        <v>2303433</v>
      </c>
      <c r="E159" s="86">
        <f t="shared" si="23"/>
        <v>17926146.217905715</v>
      </c>
      <c r="F159" s="87">
        <v>328032</v>
      </c>
      <c r="G159" s="86">
        <f t="shared" si="24"/>
        <v>18254178.217905715</v>
      </c>
      <c r="H159" s="87">
        <v>206704</v>
      </c>
      <c r="I159" s="86">
        <f t="shared" si="25"/>
        <v>18460882.217905715</v>
      </c>
      <c r="J159" s="86">
        <f>'Bil 1 2008-2024'!K159</f>
        <v>1254351</v>
      </c>
      <c r="K159" s="194">
        <f>'Bil 1 2008-2024'!L159</f>
        <v>4142</v>
      </c>
      <c r="L159" s="211">
        <v>36790</v>
      </c>
      <c r="M159" s="95">
        <f t="shared" si="26"/>
        <v>19719375.217905715</v>
      </c>
      <c r="N159" s="95">
        <f>'Bil 1 2008-2024'!N159</f>
        <v>-92847.21790571511</v>
      </c>
      <c r="O159" s="86">
        <f t="shared" si="27"/>
        <v>19626528</v>
      </c>
      <c r="P159" s="11">
        <f>'Bil 1 2008-2024'!P159</f>
        <v>282661</v>
      </c>
      <c r="Q159" s="11">
        <f t="shared" si="28"/>
        <v>19909189</v>
      </c>
      <c r="R159" s="11">
        <f>'Bil 1 2008-2024'!R159</f>
        <v>-313985</v>
      </c>
      <c r="S159" s="11">
        <f t="shared" si="29"/>
        <v>19595204</v>
      </c>
      <c r="T159" s="11">
        <f>'Bil 1 2008-2024'!T159</f>
        <v>144081</v>
      </c>
      <c r="U159" s="11">
        <f t="shared" si="30"/>
        <v>19739285</v>
      </c>
      <c r="V159" s="11">
        <f>'Bil 1 2008-2024'!V159</f>
        <v>282825</v>
      </c>
      <c r="W159" s="11">
        <f t="shared" si="31"/>
        <v>20022110</v>
      </c>
      <c r="X159" s="11">
        <f>'Bil 1 2008-2024'!X159</f>
        <v>2960536</v>
      </c>
      <c r="Y159" s="11">
        <f t="shared" si="32"/>
        <v>22982646</v>
      </c>
      <c r="Z159" s="11">
        <f>'Bil 1 2008-2024'!Z159</f>
        <v>370794</v>
      </c>
      <c r="AA159" s="11">
        <f t="shared" si="32"/>
        <v>23353440</v>
      </c>
      <c r="AB159" s="11">
        <f>'Bil 1 2008-2024'!AB159</f>
        <v>1101764</v>
      </c>
      <c r="AC159" s="301">
        <f t="shared" si="33"/>
        <v>24455204</v>
      </c>
      <c r="AD159" s="11">
        <f>'Bil 1 2008-2024'!AD159</f>
        <v>4480384</v>
      </c>
      <c r="AE159" s="301">
        <f t="shared" si="33"/>
        <v>28935588</v>
      </c>
      <c r="AF159" s="2"/>
      <c r="AG159" s="2"/>
      <c r="AH159" s="2"/>
    </row>
    <row r="160" spans="1:34" ht="14.25">
      <c r="A160" s="9">
        <v>1460</v>
      </c>
      <c r="B160" s="10" t="s">
        <v>313</v>
      </c>
      <c r="C160" s="87">
        <v>13277578.94085149</v>
      </c>
      <c r="D160" s="87">
        <v>3429349</v>
      </c>
      <c r="E160" s="86">
        <f t="shared" si="23"/>
        <v>16706927.94085149</v>
      </c>
      <c r="F160" s="87">
        <v>982543</v>
      </c>
      <c r="G160" s="86">
        <f t="shared" si="24"/>
        <v>17689470.940851487</v>
      </c>
      <c r="H160" s="87">
        <v>258759</v>
      </c>
      <c r="I160" s="86">
        <f t="shared" si="25"/>
        <v>17948229.940851487</v>
      </c>
      <c r="J160" s="86">
        <f>'Bil 1 2008-2024'!K160</f>
        <v>1930969</v>
      </c>
      <c r="K160" s="194">
        <f>'Bil 1 2008-2024'!L160</f>
        <v>145649</v>
      </c>
      <c r="L160" s="211">
        <v>395429</v>
      </c>
      <c r="M160" s="95">
        <f t="shared" si="26"/>
        <v>20024847.940851487</v>
      </c>
      <c r="N160" s="95">
        <f>'Bil 1 2008-2024'!N160</f>
        <v>-81823.94085148722</v>
      </c>
      <c r="O160" s="86">
        <f t="shared" si="27"/>
        <v>19943024</v>
      </c>
      <c r="P160" s="11">
        <f>'Bil 1 2008-2024'!P160</f>
        <v>255150</v>
      </c>
      <c r="Q160" s="11">
        <f t="shared" si="28"/>
        <v>20198174</v>
      </c>
      <c r="R160" s="11">
        <f>'Bil 1 2008-2024'!R160</f>
        <v>-82410</v>
      </c>
      <c r="S160" s="11">
        <f t="shared" si="29"/>
        <v>20115764</v>
      </c>
      <c r="T160" s="11">
        <f>'Bil 1 2008-2024'!T160</f>
        <v>156306</v>
      </c>
      <c r="U160" s="11">
        <f t="shared" si="30"/>
        <v>20272070</v>
      </c>
      <c r="V160" s="11">
        <f>'Bil 1 2008-2024'!V160</f>
        <v>250040</v>
      </c>
      <c r="W160" s="11">
        <f t="shared" si="31"/>
        <v>20522110</v>
      </c>
      <c r="X160" s="11">
        <f>'Bil 1 2008-2024'!X160</f>
        <v>197021</v>
      </c>
      <c r="Y160" s="11">
        <f t="shared" si="32"/>
        <v>20719131</v>
      </c>
      <c r="Z160" s="11">
        <f>'Bil 1 2008-2024'!Z160</f>
        <v>595772</v>
      </c>
      <c r="AA160" s="11">
        <f t="shared" si="32"/>
        <v>21314903</v>
      </c>
      <c r="AB160" s="11">
        <f>'Bil 1 2008-2024'!AB160</f>
        <v>435841</v>
      </c>
      <c r="AC160" s="301">
        <f t="shared" si="33"/>
        <v>21750744</v>
      </c>
      <c r="AD160" s="11">
        <f>'Bil 1 2008-2024'!AD160</f>
        <v>2467148</v>
      </c>
      <c r="AE160" s="301">
        <f t="shared" si="33"/>
        <v>24217892</v>
      </c>
      <c r="AF160" s="2"/>
      <c r="AG160" s="2"/>
      <c r="AH160" s="2"/>
    </row>
    <row r="161" spans="1:34" ht="14.25">
      <c r="A161" s="9">
        <v>1461</v>
      </c>
      <c r="B161" s="10" t="s">
        <v>315</v>
      </c>
      <c r="C161" s="87">
        <v>12711557.863216871</v>
      </c>
      <c r="D161" s="87">
        <v>2156683</v>
      </c>
      <c r="E161" s="86">
        <f t="shared" si="23"/>
        <v>14868240.863216871</v>
      </c>
      <c r="F161" s="87">
        <v>894370</v>
      </c>
      <c r="G161" s="86">
        <f t="shared" si="24"/>
        <v>15762610.863216871</v>
      </c>
      <c r="H161" s="87">
        <v>388254</v>
      </c>
      <c r="I161" s="86">
        <f t="shared" si="25"/>
        <v>16150864.863216871</v>
      </c>
      <c r="J161" s="86">
        <f>'Bil 1 2008-2024'!K161</f>
        <v>645725</v>
      </c>
      <c r="K161" s="194">
        <f>'Bil 1 2008-2024'!L161</f>
        <v>117822</v>
      </c>
      <c r="L161" s="211">
        <v>283298</v>
      </c>
      <c r="M161" s="95">
        <f t="shared" si="26"/>
        <v>16914411.86321687</v>
      </c>
      <c r="N161" s="95">
        <f>'Bil 1 2008-2024'!N161</f>
        <v>-63472.86321686953</v>
      </c>
      <c r="O161" s="86">
        <f t="shared" si="27"/>
        <v>16850939</v>
      </c>
      <c r="P161" s="11">
        <f>'Bil 1 2008-2024'!P161</f>
        <v>296993</v>
      </c>
      <c r="Q161" s="11">
        <f t="shared" si="28"/>
        <v>17147932</v>
      </c>
      <c r="R161" s="11">
        <f>'Bil 1 2008-2024'!R161</f>
        <v>1052447</v>
      </c>
      <c r="S161" s="11">
        <f t="shared" si="29"/>
        <v>18200379</v>
      </c>
      <c r="T161" s="11">
        <f>'Bil 1 2008-2024'!T161</f>
        <v>275207</v>
      </c>
      <c r="U161" s="11">
        <f t="shared" si="30"/>
        <v>18475586</v>
      </c>
      <c r="V161" s="11">
        <f>'Bil 1 2008-2024'!V161</f>
        <v>143570</v>
      </c>
      <c r="W161" s="11">
        <f t="shared" si="31"/>
        <v>18619156</v>
      </c>
      <c r="X161" s="11">
        <f>'Bil 1 2008-2024'!X161</f>
        <v>2581056</v>
      </c>
      <c r="Y161" s="11">
        <f t="shared" si="32"/>
        <v>21200212</v>
      </c>
      <c r="Z161" s="11">
        <f>'Bil 1 2008-2024'!Z161</f>
        <v>563935</v>
      </c>
      <c r="AA161" s="11">
        <f t="shared" si="32"/>
        <v>21764147</v>
      </c>
      <c r="AB161" s="11">
        <f>'Bil 1 2008-2024'!AB161</f>
        <v>771022</v>
      </c>
      <c r="AC161" s="301">
        <f t="shared" si="33"/>
        <v>22535169</v>
      </c>
      <c r="AD161" s="11">
        <f>'Bil 1 2008-2024'!AD161</f>
        <v>2529689</v>
      </c>
      <c r="AE161" s="301">
        <f t="shared" si="33"/>
        <v>25064858</v>
      </c>
      <c r="AF161" s="2"/>
      <c r="AG161" s="2"/>
      <c r="AH161" s="2"/>
    </row>
    <row r="162" spans="1:34" ht="14.25">
      <c r="A162" s="9">
        <v>1462</v>
      </c>
      <c r="B162" s="10" t="s">
        <v>317</v>
      </c>
      <c r="C162" s="87">
        <v>17048395.415797606</v>
      </c>
      <c r="D162" s="87">
        <v>4313429</v>
      </c>
      <c r="E162" s="86">
        <f t="shared" si="23"/>
        <v>21361824.415797606</v>
      </c>
      <c r="F162" s="87">
        <v>469895</v>
      </c>
      <c r="G162" s="86">
        <f t="shared" si="24"/>
        <v>21831719.415797606</v>
      </c>
      <c r="H162" s="87">
        <v>68857</v>
      </c>
      <c r="I162" s="86">
        <f t="shared" si="25"/>
        <v>21900576.415797606</v>
      </c>
      <c r="J162" s="86">
        <f>'Bil 1 2008-2024'!K162</f>
        <v>2044085</v>
      </c>
      <c r="K162" s="194">
        <f>'Bil 1 2008-2024'!L162</f>
        <v>90718</v>
      </c>
      <c r="L162" s="211">
        <v>211652</v>
      </c>
      <c r="M162" s="95">
        <f t="shared" si="26"/>
        <v>24035379.415797606</v>
      </c>
      <c r="N162" s="95">
        <f>'Bil 1 2008-2024'!N162</f>
        <v>263299.5842023939</v>
      </c>
      <c r="O162" s="86">
        <f t="shared" si="27"/>
        <v>24298679</v>
      </c>
      <c r="P162" s="11">
        <f>'Bil 1 2008-2024'!P162</f>
        <v>415927</v>
      </c>
      <c r="Q162" s="11">
        <f t="shared" si="28"/>
        <v>24714606</v>
      </c>
      <c r="R162" s="11">
        <f>'Bil 1 2008-2024'!R162</f>
        <v>664040</v>
      </c>
      <c r="S162" s="11">
        <f t="shared" si="29"/>
        <v>25378646</v>
      </c>
      <c r="T162" s="11">
        <f>'Bil 1 2008-2024'!T162</f>
        <v>532935</v>
      </c>
      <c r="U162" s="11">
        <f t="shared" si="30"/>
        <v>25911581</v>
      </c>
      <c r="V162" s="11">
        <f>'Bil 1 2008-2024'!V162</f>
        <v>754397</v>
      </c>
      <c r="W162" s="11">
        <f t="shared" si="31"/>
        <v>26665978</v>
      </c>
      <c r="X162" s="11">
        <f>'Bil 1 2008-2024'!X162</f>
        <v>4420765</v>
      </c>
      <c r="Y162" s="11">
        <f t="shared" si="32"/>
        <v>31086743</v>
      </c>
      <c r="Z162" s="11">
        <f>'Bil 1 2008-2024'!Z162</f>
        <v>904508</v>
      </c>
      <c r="AA162" s="11">
        <f t="shared" si="32"/>
        <v>31991251</v>
      </c>
      <c r="AB162" s="11">
        <f>'Bil 1 2008-2024'!AB162</f>
        <v>1094014</v>
      </c>
      <c r="AC162" s="301">
        <f t="shared" si="33"/>
        <v>33085265</v>
      </c>
      <c r="AD162" s="11">
        <f>'Bil 1 2008-2024'!AD162</f>
        <v>3489162</v>
      </c>
      <c r="AE162" s="301">
        <f t="shared" si="33"/>
        <v>36574427</v>
      </c>
      <c r="AF162" s="2"/>
      <c r="AG162" s="2"/>
      <c r="AH162" s="2"/>
    </row>
    <row r="163" spans="1:34" ht="14.25">
      <c r="A163" s="9">
        <v>1463</v>
      </c>
      <c r="B163" s="10" t="s">
        <v>319</v>
      </c>
      <c r="C163" s="87">
        <v>44723637.26098881</v>
      </c>
      <c r="D163" s="87">
        <v>8823340</v>
      </c>
      <c r="E163" s="86">
        <f t="shared" si="23"/>
        <v>53546977.26098881</v>
      </c>
      <c r="F163" s="87">
        <v>1407877</v>
      </c>
      <c r="G163" s="86">
        <f t="shared" si="24"/>
        <v>54954854.26098881</v>
      </c>
      <c r="H163" s="87">
        <v>1168090</v>
      </c>
      <c r="I163" s="86">
        <f t="shared" si="25"/>
        <v>56122944.26098881</v>
      </c>
      <c r="J163" s="86">
        <f>'Bil 1 2008-2024'!K163</f>
        <v>3776201</v>
      </c>
      <c r="K163" s="194">
        <f>'Bil 1 2008-2024'!L163</f>
        <v>105491</v>
      </c>
      <c r="L163" s="211">
        <v>306718</v>
      </c>
      <c r="M163" s="95">
        <f t="shared" si="26"/>
        <v>60004636.26098881</v>
      </c>
      <c r="N163" s="95">
        <f>'Bil 1 2008-2024'!N163</f>
        <v>475723.73901119083</v>
      </c>
      <c r="O163" s="86">
        <f t="shared" si="27"/>
        <v>60480360</v>
      </c>
      <c r="P163" s="11">
        <f>'Bil 1 2008-2024'!P163</f>
        <v>1840943</v>
      </c>
      <c r="Q163" s="11">
        <f t="shared" si="28"/>
        <v>62321303</v>
      </c>
      <c r="R163" s="11">
        <f>'Bil 1 2008-2024'!R163</f>
        <v>355429</v>
      </c>
      <c r="S163" s="11">
        <f t="shared" si="29"/>
        <v>62676732</v>
      </c>
      <c r="T163" s="11">
        <f>'Bil 1 2008-2024'!T163</f>
        <v>1203841</v>
      </c>
      <c r="U163" s="11">
        <f t="shared" si="30"/>
        <v>63880573</v>
      </c>
      <c r="V163" s="11">
        <f>'Bil 1 2008-2024'!V163</f>
        <v>1753834</v>
      </c>
      <c r="W163" s="11">
        <f t="shared" si="31"/>
        <v>65634407</v>
      </c>
      <c r="X163" s="11">
        <f>'Bil 1 2008-2024'!X163</f>
        <v>8647643</v>
      </c>
      <c r="Y163" s="11">
        <f t="shared" si="32"/>
        <v>74282050</v>
      </c>
      <c r="Z163" s="11">
        <f>'Bil 1 2008-2024'!Z163</f>
        <v>2363184</v>
      </c>
      <c r="AA163" s="11">
        <f t="shared" si="32"/>
        <v>76645234</v>
      </c>
      <c r="AB163" s="11">
        <f>'Bil 1 2008-2024'!AB163</f>
        <v>3411108</v>
      </c>
      <c r="AC163" s="301">
        <f t="shared" si="33"/>
        <v>80056342</v>
      </c>
      <c r="AD163" s="11">
        <f>'Bil 1 2008-2024'!AD163</f>
        <v>8151211</v>
      </c>
      <c r="AE163" s="301">
        <f t="shared" si="33"/>
        <v>88207553</v>
      </c>
      <c r="AF163" s="2"/>
      <c r="AG163" s="2"/>
      <c r="AH163" s="2"/>
    </row>
    <row r="164" spans="1:34" ht="14.25">
      <c r="A164" s="9">
        <v>1465</v>
      </c>
      <c r="B164" s="10" t="s">
        <v>321</v>
      </c>
      <c r="C164" s="87">
        <v>13851572.146340117</v>
      </c>
      <c r="D164" s="87">
        <v>2769436</v>
      </c>
      <c r="E164" s="86">
        <f t="shared" si="23"/>
        <v>16621008.146340117</v>
      </c>
      <c r="F164" s="87">
        <v>479390</v>
      </c>
      <c r="G164" s="86">
        <f t="shared" si="24"/>
        <v>17100398.146340117</v>
      </c>
      <c r="H164" s="87">
        <v>975786</v>
      </c>
      <c r="I164" s="86">
        <f t="shared" si="25"/>
        <v>18076184.146340117</v>
      </c>
      <c r="J164" s="86">
        <f>'Bil 1 2008-2024'!K164</f>
        <v>1190296</v>
      </c>
      <c r="K164" s="194">
        <f>'Bil 1 2008-2024'!L164</f>
        <v>74593</v>
      </c>
      <c r="L164" s="211">
        <v>151831</v>
      </c>
      <c r="M164" s="95">
        <f t="shared" si="26"/>
        <v>19341073.146340117</v>
      </c>
      <c r="N164" s="95">
        <f>'Bil 1 2008-2024'!N164</f>
        <v>-77131.14634011686</v>
      </c>
      <c r="O164" s="86">
        <f t="shared" si="27"/>
        <v>19263942</v>
      </c>
      <c r="P164" s="11">
        <f>'Bil 1 2008-2024'!P164</f>
        <v>40850</v>
      </c>
      <c r="Q164" s="11">
        <f t="shared" si="28"/>
        <v>19304792</v>
      </c>
      <c r="R164" s="11">
        <f>'Bil 1 2008-2024'!R164</f>
        <v>-603109</v>
      </c>
      <c r="S164" s="11">
        <f t="shared" si="29"/>
        <v>18701683</v>
      </c>
      <c r="T164" s="11">
        <f>'Bil 1 2008-2024'!T164</f>
        <v>114561</v>
      </c>
      <c r="U164" s="11">
        <f t="shared" si="30"/>
        <v>18816244</v>
      </c>
      <c r="V164" s="11">
        <f>'Bil 1 2008-2024'!V164</f>
        <v>891480</v>
      </c>
      <c r="W164" s="11">
        <f t="shared" si="31"/>
        <v>19707724</v>
      </c>
      <c r="X164" s="11">
        <f>'Bil 1 2008-2024'!X164</f>
        <v>2423142</v>
      </c>
      <c r="Y164" s="11">
        <f t="shared" si="32"/>
        <v>22130866</v>
      </c>
      <c r="Z164" s="11">
        <f>'Bil 1 2008-2024'!Z164</f>
        <v>394678</v>
      </c>
      <c r="AA164" s="11">
        <f t="shared" si="32"/>
        <v>22525544</v>
      </c>
      <c r="AB164" s="11">
        <f>'Bil 1 2008-2024'!AB164</f>
        <v>959259</v>
      </c>
      <c r="AC164" s="301">
        <f t="shared" si="33"/>
        <v>23484803</v>
      </c>
      <c r="AD164" s="11">
        <f>'Bil 1 2008-2024'!AD164</f>
        <v>4756752</v>
      </c>
      <c r="AE164" s="301">
        <f t="shared" si="33"/>
        <v>28241555</v>
      </c>
      <c r="AF164" s="2"/>
      <c r="AG164" s="2"/>
      <c r="AH164" s="2"/>
    </row>
    <row r="165" spans="1:34" ht="14.25">
      <c r="A165" s="9">
        <v>1466</v>
      </c>
      <c r="B165" s="10" t="s">
        <v>323</v>
      </c>
      <c r="C165" s="87">
        <v>12316937.534443442</v>
      </c>
      <c r="D165" s="87">
        <v>1726291</v>
      </c>
      <c r="E165" s="86">
        <f t="shared" si="23"/>
        <v>14043228.534443442</v>
      </c>
      <c r="F165" s="87">
        <v>333080</v>
      </c>
      <c r="G165" s="86">
        <f t="shared" si="24"/>
        <v>14376308.534443442</v>
      </c>
      <c r="H165" s="87">
        <v>418602</v>
      </c>
      <c r="I165" s="86">
        <f t="shared" si="25"/>
        <v>14794910.534443442</v>
      </c>
      <c r="J165" s="86">
        <f>'Bil 1 2008-2024'!K165</f>
        <v>904389</v>
      </c>
      <c r="K165" s="194">
        <f>'Bil 1 2008-2024'!L165</f>
        <v>25045</v>
      </c>
      <c r="L165" s="211">
        <v>59091</v>
      </c>
      <c r="M165" s="95">
        <f t="shared" si="26"/>
        <v>15724344.534443442</v>
      </c>
      <c r="N165" s="95">
        <f>'Bil 1 2008-2024'!N165</f>
        <v>-102537.53444344178</v>
      </c>
      <c r="O165" s="86">
        <f t="shared" si="27"/>
        <v>15621807</v>
      </c>
      <c r="P165" s="11">
        <f>'Bil 1 2008-2024'!P165</f>
        <v>51332</v>
      </c>
      <c r="Q165" s="11">
        <f t="shared" si="28"/>
        <v>15673139</v>
      </c>
      <c r="R165" s="11">
        <f>'Bil 1 2008-2024'!R165</f>
        <v>622038</v>
      </c>
      <c r="S165" s="11">
        <f t="shared" si="29"/>
        <v>16295177</v>
      </c>
      <c r="T165" s="11">
        <f>'Bil 1 2008-2024'!T165</f>
        <v>221848</v>
      </c>
      <c r="U165" s="11">
        <f t="shared" si="30"/>
        <v>16517025</v>
      </c>
      <c r="V165" s="11">
        <f>'Bil 1 2008-2024'!V165</f>
        <v>1007983</v>
      </c>
      <c r="W165" s="11">
        <f t="shared" si="31"/>
        <v>17525008</v>
      </c>
      <c r="X165" s="11">
        <f>'Bil 1 2008-2024'!X165</f>
        <v>1515223</v>
      </c>
      <c r="Y165" s="11">
        <f t="shared" si="32"/>
        <v>19040231</v>
      </c>
      <c r="Z165" s="11">
        <f>'Bil 1 2008-2024'!Z165</f>
        <v>503429</v>
      </c>
      <c r="AA165" s="11">
        <f t="shared" si="32"/>
        <v>19543660</v>
      </c>
      <c r="AB165" s="11">
        <f>'Bil 1 2008-2024'!AB165</f>
        <v>1123449</v>
      </c>
      <c r="AC165" s="301">
        <f t="shared" si="33"/>
        <v>20667109</v>
      </c>
      <c r="AD165" s="11">
        <f>'Bil 1 2008-2024'!AD165</f>
        <v>3163686</v>
      </c>
      <c r="AE165" s="301">
        <f t="shared" si="33"/>
        <v>23830795</v>
      </c>
      <c r="AF165" s="2"/>
      <c r="AG165" s="2"/>
      <c r="AH165" s="2"/>
    </row>
    <row r="166" spans="1:34" ht="14.25">
      <c r="A166" s="9">
        <v>1470</v>
      </c>
      <c r="B166" s="10" t="s">
        <v>325</v>
      </c>
      <c r="C166" s="87">
        <v>21260336.298665535</v>
      </c>
      <c r="D166" s="87">
        <v>3168159</v>
      </c>
      <c r="E166" s="86">
        <f t="shared" si="23"/>
        <v>24428495.298665535</v>
      </c>
      <c r="F166" s="87">
        <v>500430</v>
      </c>
      <c r="G166" s="86">
        <f t="shared" si="24"/>
        <v>24928925.298665535</v>
      </c>
      <c r="H166" s="87">
        <v>261749</v>
      </c>
      <c r="I166" s="86">
        <f t="shared" si="25"/>
        <v>25190674.298665535</v>
      </c>
      <c r="J166" s="86">
        <f>'Bil 1 2008-2024'!K166</f>
        <v>395799</v>
      </c>
      <c r="K166" s="194">
        <f>'Bil 1 2008-2024'!L166</f>
        <v>37183</v>
      </c>
      <c r="L166" s="211">
        <v>114549</v>
      </c>
      <c r="M166" s="95">
        <f t="shared" si="26"/>
        <v>25623656.298665535</v>
      </c>
      <c r="N166" s="95">
        <f>'Bil 1 2008-2024'!N166</f>
        <v>-260207.2986655347</v>
      </c>
      <c r="O166" s="86">
        <f t="shared" si="27"/>
        <v>25363449</v>
      </c>
      <c r="P166" s="11">
        <f>'Bil 1 2008-2024'!P166</f>
        <v>982366</v>
      </c>
      <c r="Q166" s="11">
        <f t="shared" si="28"/>
        <v>26345815</v>
      </c>
      <c r="R166" s="11">
        <f>'Bil 1 2008-2024'!R166</f>
        <v>417843</v>
      </c>
      <c r="S166" s="11">
        <f t="shared" si="29"/>
        <v>26763658</v>
      </c>
      <c r="T166" s="11">
        <f>'Bil 1 2008-2024'!T166</f>
        <v>390443</v>
      </c>
      <c r="U166" s="11">
        <f t="shared" si="30"/>
        <v>27154101</v>
      </c>
      <c r="V166" s="11">
        <f>'Bil 1 2008-2024'!V166</f>
        <v>-177999</v>
      </c>
      <c r="W166" s="11">
        <f t="shared" si="31"/>
        <v>26976102</v>
      </c>
      <c r="X166" s="11">
        <f>'Bil 1 2008-2024'!X166</f>
        <v>3292314</v>
      </c>
      <c r="Y166" s="11">
        <f t="shared" si="32"/>
        <v>30268416</v>
      </c>
      <c r="Z166" s="11">
        <f>'Bil 1 2008-2024'!Z166</f>
        <v>495972</v>
      </c>
      <c r="AA166" s="11">
        <f t="shared" si="32"/>
        <v>30764388</v>
      </c>
      <c r="AB166" s="11">
        <f>'Bil 1 2008-2024'!AB166</f>
        <v>2313474</v>
      </c>
      <c r="AC166" s="301">
        <f t="shared" si="33"/>
        <v>33077862</v>
      </c>
      <c r="AD166" s="11">
        <f>'Bil 1 2008-2024'!AD166</f>
        <v>3704593</v>
      </c>
      <c r="AE166" s="301">
        <f t="shared" si="33"/>
        <v>36782455</v>
      </c>
      <c r="AF166" s="2"/>
      <c r="AG166" s="2"/>
      <c r="AH166" s="2"/>
    </row>
    <row r="167" spans="1:34" ht="14.25">
      <c r="A167" s="9">
        <v>1471</v>
      </c>
      <c r="B167" s="10" t="s">
        <v>327</v>
      </c>
      <c r="C167" s="87">
        <v>17344692.834371597</v>
      </c>
      <c r="D167" s="87">
        <v>3655026</v>
      </c>
      <c r="E167" s="86">
        <f t="shared" si="23"/>
        <v>20999718.834371597</v>
      </c>
      <c r="F167" s="87">
        <v>622855</v>
      </c>
      <c r="G167" s="86">
        <f t="shared" si="24"/>
        <v>21622573.834371597</v>
      </c>
      <c r="H167" s="87">
        <v>858369</v>
      </c>
      <c r="I167" s="86">
        <f t="shared" si="25"/>
        <v>22480942.834371597</v>
      </c>
      <c r="J167" s="86">
        <f>'Bil 1 2008-2024'!K167</f>
        <v>2420289</v>
      </c>
      <c r="K167" s="194">
        <f>'Bil 1 2008-2024'!L167</f>
        <v>90245</v>
      </c>
      <c r="L167" s="211">
        <v>189246</v>
      </c>
      <c r="M167" s="95">
        <f t="shared" si="26"/>
        <v>24991476.834371597</v>
      </c>
      <c r="N167" s="95">
        <f>'Bil 1 2008-2024'!N167</f>
        <v>183905.16562840343</v>
      </c>
      <c r="O167" s="86">
        <f t="shared" si="27"/>
        <v>25175382</v>
      </c>
      <c r="P167" s="11">
        <f>'Bil 1 2008-2024'!P167</f>
        <v>568093</v>
      </c>
      <c r="Q167" s="11">
        <f t="shared" si="28"/>
        <v>25743475</v>
      </c>
      <c r="R167" s="11">
        <f>'Bil 1 2008-2024'!R167</f>
        <v>-1089315</v>
      </c>
      <c r="S167" s="11">
        <f t="shared" si="29"/>
        <v>24654160</v>
      </c>
      <c r="T167" s="11">
        <f>'Bil 1 2008-2024'!T167</f>
        <v>89056</v>
      </c>
      <c r="U167" s="11">
        <f t="shared" si="30"/>
        <v>24743216</v>
      </c>
      <c r="V167" s="11">
        <f>'Bil 1 2008-2024'!V167</f>
        <v>619970</v>
      </c>
      <c r="W167" s="11">
        <f t="shared" si="31"/>
        <v>25363186</v>
      </c>
      <c r="X167" s="11">
        <f>'Bil 1 2008-2024'!X167</f>
        <v>4258797</v>
      </c>
      <c r="Y167" s="11">
        <f t="shared" si="32"/>
        <v>29621983</v>
      </c>
      <c r="Z167" s="11">
        <f>'Bil 1 2008-2024'!Z167</f>
        <v>682175</v>
      </c>
      <c r="AA167" s="11">
        <f t="shared" si="32"/>
        <v>30304158</v>
      </c>
      <c r="AB167" s="11">
        <f>'Bil 1 2008-2024'!AB167</f>
        <v>1006937</v>
      </c>
      <c r="AC167" s="301">
        <f t="shared" si="33"/>
        <v>31311095</v>
      </c>
      <c r="AD167" s="11">
        <f>'Bil 1 2008-2024'!AD167</f>
        <v>3619325</v>
      </c>
      <c r="AE167" s="301">
        <f t="shared" si="33"/>
        <v>34930420</v>
      </c>
      <c r="AF167" s="2"/>
      <c r="AG167" s="2"/>
      <c r="AH167" s="2"/>
    </row>
    <row r="168" spans="1:34" ht="14.25">
      <c r="A168" s="9">
        <v>1472</v>
      </c>
      <c r="B168" s="10" t="s">
        <v>329</v>
      </c>
      <c r="C168" s="87">
        <v>14088078.606009042</v>
      </c>
      <c r="D168" s="87">
        <v>3071679</v>
      </c>
      <c r="E168" s="86">
        <f t="shared" si="23"/>
        <v>17159757.606009044</v>
      </c>
      <c r="F168" s="87">
        <v>455428</v>
      </c>
      <c r="G168" s="86">
        <f t="shared" si="24"/>
        <v>17615185.606009044</v>
      </c>
      <c r="H168" s="87">
        <v>508977</v>
      </c>
      <c r="I168" s="86">
        <f t="shared" si="25"/>
        <v>18124162.606009044</v>
      </c>
      <c r="J168" s="86">
        <f>'Bil 1 2008-2024'!K168</f>
        <v>1475276</v>
      </c>
      <c r="K168" s="194">
        <f>'Bil 1 2008-2024'!L168</f>
        <v>22029</v>
      </c>
      <c r="L168" s="211">
        <v>74046</v>
      </c>
      <c r="M168" s="95">
        <f t="shared" si="26"/>
        <v>19621467.606009044</v>
      </c>
      <c r="N168" s="95">
        <f>'Bil 1 2008-2024'!N168</f>
        <v>-60321.60600904375</v>
      </c>
      <c r="O168" s="86">
        <f t="shared" si="27"/>
        <v>19561146</v>
      </c>
      <c r="P168" s="11">
        <f>'Bil 1 2008-2024'!P168</f>
        <v>307884</v>
      </c>
      <c r="Q168" s="11">
        <f t="shared" si="28"/>
        <v>19869030</v>
      </c>
      <c r="R168" s="11">
        <f>'Bil 1 2008-2024'!R168</f>
        <v>-1520103</v>
      </c>
      <c r="S168" s="11">
        <f t="shared" si="29"/>
        <v>18348927</v>
      </c>
      <c r="T168" s="11">
        <f>'Bil 1 2008-2024'!T168</f>
        <v>176530</v>
      </c>
      <c r="U168" s="11">
        <f t="shared" si="30"/>
        <v>18525457</v>
      </c>
      <c r="V168" s="11">
        <f>'Bil 1 2008-2024'!V168</f>
        <v>245022</v>
      </c>
      <c r="W168" s="11">
        <f t="shared" si="31"/>
        <v>18770479</v>
      </c>
      <c r="X168" s="11">
        <f>'Bil 1 2008-2024'!X168</f>
        <v>4602629</v>
      </c>
      <c r="Y168" s="11">
        <f t="shared" si="32"/>
        <v>23373108</v>
      </c>
      <c r="Z168" s="11">
        <f>'Bil 1 2008-2024'!Z168</f>
        <v>949262</v>
      </c>
      <c r="AA168" s="11">
        <f t="shared" si="32"/>
        <v>24322370</v>
      </c>
      <c r="AB168" s="11">
        <f>'Bil 1 2008-2024'!AB168</f>
        <v>540285</v>
      </c>
      <c r="AC168" s="301">
        <f t="shared" si="33"/>
        <v>24862655</v>
      </c>
      <c r="AD168" s="11">
        <f>'Bil 1 2008-2024'!AD168</f>
        <v>3119600</v>
      </c>
      <c r="AE168" s="301">
        <f t="shared" si="33"/>
        <v>27982255</v>
      </c>
      <c r="AF168" s="2"/>
      <c r="AG168" s="2"/>
      <c r="AH168" s="2"/>
    </row>
    <row r="169" spans="1:34" ht="14.25">
      <c r="A169" s="9">
        <v>1473</v>
      </c>
      <c r="B169" s="10" t="s">
        <v>331</v>
      </c>
      <c r="C169" s="87">
        <v>12496310.411158638</v>
      </c>
      <c r="D169" s="87">
        <v>1646662</v>
      </c>
      <c r="E169" s="86">
        <f t="shared" si="23"/>
        <v>14142972.411158638</v>
      </c>
      <c r="F169" s="87">
        <v>457488</v>
      </c>
      <c r="G169" s="86">
        <f t="shared" si="24"/>
        <v>14600460.411158638</v>
      </c>
      <c r="H169" s="87">
        <v>664655</v>
      </c>
      <c r="I169" s="86">
        <f t="shared" si="25"/>
        <v>15265115.411158638</v>
      </c>
      <c r="J169" s="86">
        <f>'Bil 1 2008-2024'!K169</f>
        <v>485923</v>
      </c>
      <c r="K169" s="194">
        <f>'Bil 1 2008-2024'!L169</f>
        <v>49887</v>
      </c>
      <c r="L169" s="211">
        <v>103449</v>
      </c>
      <c r="M169" s="95">
        <f t="shared" si="26"/>
        <v>15800925.411158638</v>
      </c>
      <c r="N169" s="95">
        <f>'Bil 1 2008-2024'!N169</f>
        <v>-254230.41115863807</v>
      </c>
      <c r="O169" s="86">
        <f t="shared" si="27"/>
        <v>15546695</v>
      </c>
      <c r="P169" s="11">
        <f>'Bil 1 2008-2024'!P169</f>
        <v>38306</v>
      </c>
      <c r="Q169" s="11">
        <f t="shared" si="28"/>
        <v>15585001</v>
      </c>
      <c r="R169" s="11">
        <f>'Bil 1 2008-2024'!R169</f>
        <v>-180729</v>
      </c>
      <c r="S169" s="11">
        <f t="shared" si="29"/>
        <v>15404272</v>
      </c>
      <c r="T169" s="11">
        <f>'Bil 1 2008-2024'!T169</f>
        <v>119668</v>
      </c>
      <c r="U169" s="11">
        <f t="shared" si="30"/>
        <v>15523940</v>
      </c>
      <c r="V169" s="11">
        <f>'Bil 1 2008-2024'!V169</f>
        <v>186943</v>
      </c>
      <c r="W169" s="11">
        <f t="shared" si="31"/>
        <v>15710883</v>
      </c>
      <c r="X169" s="11">
        <f>'Bil 1 2008-2024'!X169</f>
        <v>2195947</v>
      </c>
      <c r="Y169" s="11">
        <f t="shared" si="32"/>
        <v>17906830</v>
      </c>
      <c r="Z169" s="11">
        <f>'Bil 1 2008-2024'!Z169</f>
        <v>587964</v>
      </c>
      <c r="AA169" s="11">
        <f t="shared" si="32"/>
        <v>18494794</v>
      </c>
      <c r="AB169" s="11">
        <f>'Bil 1 2008-2024'!AB169</f>
        <v>852963</v>
      </c>
      <c r="AC169" s="301">
        <f t="shared" si="33"/>
        <v>19347757</v>
      </c>
      <c r="AD169" s="11">
        <f>'Bil 1 2008-2024'!AD169</f>
        <v>2430798</v>
      </c>
      <c r="AE169" s="301">
        <f t="shared" si="33"/>
        <v>21778555</v>
      </c>
      <c r="AF169" s="2"/>
      <c r="AG169" s="2"/>
      <c r="AH169" s="2"/>
    </row>
    <row r="170" spans="1:34" ht="14.25">
      <c r="A170" s="9">
        <v>1480</v>
      </c>
      <c r="B170" s="10" t="s">
        <v>333</v>
      </c>
      <c r="C170" s="87">
        <v>655371357.9343716</v>
      </c>
      <c r="D170" s="87">
        <v>30200866</v>
      </c>
      <c r="E170" s="86">
        <f t="shared" si="23"/>
        <v>685572223.9343716</v>
      </c>
      <c r="F170" s="87">
        <v>4210663</v>
      </c>
      <c r="G170" s="86">
        <f t="shared" si="24"/>
        <v>689782886.9343716</v>
      </c>
      <c r="H170" s="87">
        <v>13275880</v>
      </c>
      <c r="I170" s="86">
        <f t="shared" si="25"/>
        <v>703058766.9343716</v>
      </c>
      <c r="J170" s="86">
        <f>'Bil 1 2008-2024'!K170</f>
        <v>32979624</v>
      </c>
      <c r="K170" s="194">
        <f>'Bil 1 2008-2024'!L170</f>
        <v>3407</v>
      </c>
      <c r="L170" s="211">
        <v>-193293</v>
      </c>
      <c r="M170" s="95">
        <f t="shared" si="26"/>
        <v>736041797.9343716</v>
      </c>
      <c r="N170" s="95">
        <f>'Bil 1 2008-2024'!N170</f>
        <v>-16758095.93437159</v>
      </c>
      <c r="O170" s="86">
        <f t="shared" si="27"/>
        <v>719283702</v>
      </c>
      <c r="P170" s="11">
        <f>'Bil 1 2008-2024'!P170</f>
        <v>6667025</v>
      </c>
      <c r="Q170" s="11">
        <f t="shared" si="28"/>
        <v>725950727</v>
      </c>
      <c r="R170" s="11">
        <f>'Bil 1 2008-2024'!R170</f>
        <v>21622726</v>
      </c>
      <c r="S170" s="11">
        <f t="shared" si="29"/>
        <v>747573453</v>
      </c>
      <c r="T170" s="11">
        <f>'Bil 1 2008-2024'!T170</f>
        <v>25168516</v>
      </c>
      <c r="U170" s="11">
        <f t="shared" si="30"/>
        <v>772741969</v>
      </c>
      <c r="V170" s="11">
        <f>'Bil 1 2008-2024'!V170</f>
        <v>27098591</v>
      </c>
      <c r="W170" s="11">
        <f t="shared" si="31"/>
        <v>799840560</v>
      </c>
      <c r="X170" s="11">
        <f>'Bil 1 2008-2024'!X170</f>
        <v>19746977</v>
      </c>
      <c r="Y170" s="11">
        <f t="shared" si="32"/>
        <v>819587537</v>
      </c>
      <c r="Z170" s="11">
        <f>'Bil 1 2008-2024'!Z170</f>
        <v>23862213</v>
      </c>
      <c r="AA170" s="11">
        <f t="shared" si="32"/>
        <v>843449750</v>
      </c>
      <c r="AB170" s="11">
        <f>'Bil 1 2008-2024'!AB170</f>
        <v>26451798</v>
      </c>
      <c r="AC170" s="301">
        <f t="shared" si="33"/>
        <v>869901548</v>
      </c>
      <c r="AD170" s="11">
        <f>'Bil 1 2008-2024'!AD170</f>
        <v>17714021</v>
      </c>
      <c r="AE170" s="301">
        <f t="shared" si="33"/>
        <v>887615569</v>
      </c>
      <c r="AF170" s="2"/>
      <c r="AG170" s="2"/>
      <c r="AH170" s="2"/>
    </row>
    <row r="171" spans="1:34" ht="14.25">
      <c r="A171" s="9">
        <v>1481</v>
      </c>
      <c r="B171" s="10" t="s">
        <v>335</v>
      </c>
      <c r="C171" s="87">
        <v>78795183.02104633</v>
      </c>
      <c r="D171" s="87">
        <v>6479439</v>
      </c>
      <c r="E171" s="86">
        <f t="shared" si="23"/>
        <v>85274622.02104633</v>
      </c>
      <c r="F171" s="87">
        <v>798263</v>
      </c>
      <c r="G171" s="86">
        <f t="shared" si="24"/>
        <v>86072885.02104633</v>
      </c>
      <c r="H171" s="87">
        <v>2308060</v>
      </c>
      <c r="I171" s="86">
        <f t="shared" si="25"/>
        <v>88380945.02104633</v>
      </c>
      <c r="J171" s="86">
        <f>'Bil 1 2008-2024'!K171</f>
        <v>6051096</v>
      </c>
      <c r="K171" s="194">
        <f>'Bil 1 2008-2024'!L171</f>
        <v>80689</v>
      </c>
      <c r="L171" s="211">
        <v>124947</v>
      </c>
      <c r="M171" s="95">
        <f t="shared" si="26"/>
        <v>94512730.02104633</v>
      </c>
      <c r="N171" s="95">
        <f>'Bil 1 2008-2024'!N171</f>
        <v>1422244.9789536744</v>
      </c>
      <c r="O171" s="86">
        <f t="shared" si="27"/>
        <v>95934975</v>
      </c>
      <c r="P171" s="11">
        <f>'Bil 1 2008-2024'!P171</f>
        <v>1126337</v>
      </c>
      <c r="Q171" s="11">
        <f t="shared" si="28"/>
        <v>97061312</v>
      </c>
      <c r="R171" s="11">
        <f>'Bil 1 2008-2024'!R171</f>
        <v>3270596</v>
      </c>
      <c r="S171" s="11">
        <f t="shared" si="29"/>
        <v>100331908</v>
      </c>
      <c r="T171" s="11">
        <f>'Bil 1 2008-2024'!T171</f>
        <v>2926812</v>
      </c>
      <c r="U171" s="11">
        <f t="shared" si="30"/>
        <v>103258720</v>
      </c>
      <c r="V171" s="11">
        <f>'Bil 1 2008-2024'!V171</f>
        <v>4695202</v>
      </c>
      <c r="W171" s="11">
        <f t="shared" si="31"/>
        <v>107953922</v>
      </c>
      <c r="X171" s="11">
        <f>'Bil 1 2008-2024'!X171</f>
        <v>2888970</v>
      </c>
      <c r="Y171" s="11">
        <f t="shared" si="32"/>
        <v>110842892</v>
      </c>
      <c r="Z171" s="11">
        <f>'Bil 1 2008-2024'!Z171</f>
        <v>3657123</v>
      </c>
      <c r="AA171" s="11">
        <f t="shared" si="32"/>
        <v>114500015</v>
      </c>
      <c r="AB171" s="11">
        <f>'Bil 1 2008-2024'!AB171</f>
        <v>4710355</v>
      </c>
      <c r="AC171" s="301">
        <f t="shared" si="33"/>
        <v>119210370</v>
      </c>
      <c r="AD171" s="11">
        <f>'Bil 1 2008-2024'!AD171</f>
        <v>3203996</v>
      </c>
      <c r="AE171" s="301">
        <f t="shared" si="33"/>
        <v>122414366</v>
      </c>
      <c r="AF171" s="2"/>
      <c r="AG171" s="2"/>
      <c r="AH171" s="2"/>
    </row>
    <row r="172" spans="1:34" ht="14.25">
      <c r="A172" s="9">
        <v>1482</v>
      </c>
      <c r="B172" s="10" t="s">
        <v>337</v>
      </c>
      <c r="C172" s="87">
        <v>52558910.253503695</v>
      </c>
      <c r="D172" s="87">
        <v>7892557</v>
      </c>
      <c r="E172" s="86">
        <f t="shared" si="23"/>
        <v>60451467.253503695</v>
      </c>
      <c r="F172" s="87">
        <v>1678414</v>
      </c>
      <c r="G172" s="86">
        <f t="shared" si="24"/>
        <v>62129881.253503695</v>
      </c>
      <c r="H172" s="87">
        <v>1645061</v>
      </c>
      <c r="I172" s="86">
        <f t="shared" si="25"/>
        <v>63774942.253503695</v>
      </c>
      <c r="J172" s="86">
        <f>'Bil 1 2008-2024'!K172</f>
        <v>5091229</v>
      </c>
      <c r="K172" s="194">
        <f>'Bil 1 2008-2024'!L172</f>
        <v>159662</v>
      </c>
      <c r="L172" s="211">
        <v>342167</v>
      </c>
      <c r="M172" s="95">
        <f t="shared" si="26"/>
        <v>69025833.2535037</v>
      </c>
      <c r="N172" s="95">
        <f>'Bil 1 2008-2024'!N172</f>
        <v>2614150.746496305</v>
      </c>
      <c r="O172" s="86">
        <f t="shared" si="27"/>
        <v>71639984</v>
      </c>
      <c r="P172" s="11">
        <f>'Bil 1 2008-2024'!P172</f>
        <v>1125421</v>
      </c>
      <c r="Q172" s="11">
        <f t="shared" si="28"/>
        <v>72765405</v>
      </c>
      <c r="R172" s="11">
        <f>'Bil 1 2008-2024'!R172</f>
        <v>3218764</v>
      </c>
      <c r="S172" s="11">
        <f t="shared" si="29"/>
        <v>75984169</v>
      </c>
      <c r="T172" s="11">
        <f>'Bil 1 2008-2024'!T172</f>
        <v>2725971</v>
      </c>
      <c r="U172" s="11">
        <f t="shared" si="30"/>
        <v>78710140</v>
      </c>
      <c r="V172" s="11">
        <f>'Bil 1 2008-2024'!V172</f>
        <v>4300660</v>
      </c>
      <c r="W172" s="11">
        <f t="shared" si="31"/>
        <v>83010800</v>
      </c>
      <c r="X172" s="11">
        <f>'Bil 1 2008-2024'!X172</f>
        <v>3748875</v>
      </c>
      <c r="Y172" s="11">
        <f t="shared" si="32"/>
        <v>86759675</v>
      </c>
      <c r="Z172" s="11">
        <f>'Bil 1 2008-2024'!Z172</f>
        <v>3596598</v>
      </c>
      <c r="AA172" s="11">
        <f t="shared" si="32"/>
        <v>90356273</v>
      </c>
      <c r="AB172" s="11">
        <f>'Bil 1 2008-2024'!AB172</f>
        <v>4394527</v>
      </c>
      <c r="AC172" s="301">
        <f t="shared" si="33"/>
        <v>94750800</v>
      </c>
      <c r="AD172" s="11">
        <f>'Bil 1 2008-2024'!AD172</f>
        <v>3676230</v>
      </c>
      <c r="AE172" s="301">
        <f t="shared" si="33"/>
        <v>98427030</v>
      </c>
      <c r="AF172" s="2"/>
      <c r="AG172" s="2"/>
      <c r="AH172" s="2"/>
    </row>
    <row r="173" spans="1:34" ht="14.25">
      <c r="A173" s="9">
        <v>1484</v>
      </c>
      <c r="B173" s="10" t="s">
        <v>339</v>
      </c>
      <c r="C173" s="87">
        <v>19429404.26819487</v>
      </c>
      <c r="D173" s="87">
        <v>8648130</v>
      </c>
      <c r="E173" s="86">
        <f t="shared" si="23"/>
        <v>28077534.26819487</v>
      </c>
      <c r="F173" s="87">
        <v>743777</v>
      </c>
      <c r="G173" s="86">
        <f t="shared" si="24"/>
        <v>28821311.26819487</v>
      </c>
      <c r="H173" s="87">
        <v>976031</v>
      </c>
      <c r="I173" s="86">
        <f t="shared" si="25"/>
        <v>29797342.26819487</v>
      </c>
      <c r="J173" s="86">
        <f>'Bil 1 2008-2024'!K173</f>
        <v>1951282</v>
      </c>
      <c r="K173" s="194">
        <f>'Bil 1 2008-2024'!L173</f>
        <v>278563</v>
      </c>
      <c r="L173" s="211">
        <v>848867</v>
      </c>
      <c r="M173" s="95">
        <f t="shared" si="26"/>
        <v>32027187.26819487</v>
      </c>
      <c r="N173" s="95">
        <f>'Bil 1 2008-2024'!N173</f>
        <v>1169721.7318051308</v>
      </c>
      <c r="O173" s="86">
        <f t="shared" si="27"/>
        <v>33196909</v>
      </c>
      <c r="P173" s="11">
        <f>'Bil 1 2008-2024'!P173</f>
        <v>568246</v>
      </c>
      <c r="Q173" s="11">
        <f t="shared" si="28"/>
        <v>33765155</v>
      </c>
      <c r="R173" s="11">
        <f>'Bil 1 2008-2024'!R173</f>
        <v>1165452</v>
      </c>
      <c r="S173" s="11">
        <f t="shared" si="29"/>
        <v>34930607</v>
      </c>
      <c r="T173" s="11">
        <f>'Bil 1 2008-2024'!T173</f>
        <v>1339716</v>
      </c>
      <c r="U173" s="11">
        <f t="shared" si="30"/>
        <v>36270323</v>
      </c>
      <c r="V173" s="11">
        <f>'Bil 1 2008-2024'!V173</f>
        <v>2168926</v>
      </c>
      <c r="W173" s="11">
        <f t="shared" si="31"/>
        <v>38439249</v>
      </c>
      <c r="X173" s="11">
        <f>'Bil 1 2008-2024'!X173</f>
        <v>1941415</v>
      </c>
      <c r="Y173" s="11">
        <f t="shared" si="32"/>
        <v>40380664</v>
      </c>
      <c r="Z173" s="11">
        <f>'Bil 1 2008-2024'!Z173</f>
        <v>1759303</v>
      </c>
      <c r="AA173" s="11">
        <f t="shared" si="32"/>
        <v>42139967</v>
      </c>
      <c r="AB173" s="11">
        <f>'Bil 1 2008-2024'!AB173</f>
        <v>2060769</v>
      </c>
      <c r="AC173" s="301">
        <f t="shared" si="33"/>
        <v>44200736</v>
      </c>
      <c r="AD173" s="11">
        <f>'Bil 1 2008-2024'!AD173</f>
        <v>3476617</v>
      </c>
      <c r="AE173" s="301">
        <f t="shared" si="33"/>
        <v>47677353</v>
      </c>
      <c r="AF173" s="2"/>
      <c r="AG173" s="2"/>
      <c r="AH173" s="2"/>
    </row>
    <row r="174" spans="1:34" ht="14.25">
      <c r="A174" s="9">
        <v>1485</v>
      </c>
      <c r="B174" s="10" t="s">
        <v>341</v>
      </c>
      <c r="C174" s="87">
        <v>67589028.63426143</v>
      </c>
      <c r="D174" s="87">
        <v>12834858</v>
      </c>
      <c r="E174" s="86">
        <f t="shared" si="23"/>
        <v>80423886.63426143</v>
      </c>
      <c r="F174" s="87">
        <v>2495165</v>
      </c>
      <c r="G174" s="86">
        <f t="shared" si="24"/>
        <v>82919051.63426143</v>
      </c>
      <c r="H174" s="87">
        <v>1358150</v>
      </c>
      <c r="I174" s="86">
        <f t="shared" si="25"/>
        <v>84277201.63426143</v>
      </c>
      <c r="J174" s="86">
        <f>'Bil 1 2008-2024'!K174</f>
        <v>5078248</v>
      </c>
      <c r="K174" s="194">
        <f>'Bil 1 2008-2024'!L174</f>
        <v>274330</v>
      </c>
      <c r="L174" s="211">
        <v>757133</v>
      </c>
      <c r="M174" s="95">
        <f t="shared" si="26"/>
        <v>89629779.63426143</v>
      </c>
      <c r="N174" s="95">
        <f>'Bil 1 2008-2024'!N174</f>
        <v>862739.3657385707</v>
      </c>
      <c r="O174" s="86">
        <f t="shared" si="27"/>
        <v>90492519</v>
      </c>
      <c r="P174" s="11">
        <f>'Bil 1 2008-2024'!P174</f>
        <v>843641</v>
      </c>
      <c r="Q174" s="11">
        <f t="shared" si="28"/>
        <v>91336160</v>
      </c>
      <c r="R174" s="11">
        <f>'Bil 1 2008-2024'!R174</f>
        <v>2089525</v>
      </c>
      <c r="S174" s="11">
        <f t="shared" si="29"/>
        <v>93425685</v>
      </c>
      <c r="T174" s="11">
        <f>'Bil 1 2008-2024'!T174</f>
        <v>2772230</v>
      </c>
      <c r="U174" s="11">
        <f t="shared" si="30"/>
        <v>96197915</v>
      </c>
      <c r="V174" s="11">
        <f>'Bil 1 2008-2024'!V174</f>
        <v>4021307</v>
      </c>
      <c r="W174" s="11">
        <f t="shared" si="31"/>
        <v>100219222</v>
      </c>
      <c r="X174" s="11">
        <f>'Bil 1 2008-2024'!X174</f>
        <v>6635980</v>
      </c>
      <c r="Y174" s="11">
        <f t="shared" si="32"/>
        <v>106855202</v>
      </c>
      <c r="Z174" s="11">
        <f>'Bil 1 2008-2024'!Z174</f>
        <v>4306712</v>
      </c>
      <c r="AA174" s="11">
        <f t="shared" si="32"/>
        <v>111161914</v>
      </c>
      <c r="AB174" s="11">
        <f>'Bil 1 2008-2024'!AB174</f>
        <v>4710698</v>
      </c>
      <c r="AC174" s="301">
        <f t="shared" si="33"/>
        <v>115872612</v>
      </c>
      <c r="AD174" s="11">
        <f>'Bil 1 2008-2024'!AD174</f>
        <v>6470379</v>
      </c>
      <c r="AE174" s="301">
        <f t="shared" si="33"/>
        <v>122342991</v>
      </c>
      <c r="AF174" s="2"/>
      <c r="AG174" s="2"/>
      <c r="AH174" s="2"/>
    </row>
    <row r="175" spans="1:34" ht="14.25">
      <c r="A175" s="9">
        <v>1486</v>
      </c>
      <c r="B175" s="10" t="s">
        <v>343</v>
      </c>
      <c r="C175" s="87">
        <v>15364947.750626102</v>
      </c>
      <c r="D175" s="87">
        <v>4354337</v>
      </c>
      <c r="E175" s="86">
        <f t="shared" si="23"/>
        <v>19719284.750626102</v>
      </c>
      <c r="F175" s="87">
        <v>820488</v>
      </c>
      <c r="G175" s="86">
        <f t="shared" si="24"/>
        <v>20539772.750626102</v>
      </c>
      <c r="H175" s="87">
        <v>1470605</v>
      </c>
      <c r="I175" s="86">
        <f t="shared" si="25"/>
        <v>22010377.750626102</v>
      </c>
      <c r="J175" s="86">
        <f>'Bil 1 2008-2024'!K175</f>
        <v>3518190</v>
      </c>
      <c r="K175" s="194">
        <f>'Bil 1 2008-2024'!L175</f>
        <v>331541</v>
      </c>
      <c r="L175" s="211">
        <v>787588</v>
      </c>
      <c r="M175" s="95">
        <f t="shared" si="26"/>
        <v>25860108.750626102</v>
      </c>
      <c r="N175" s="95">
        <f>'Bil 1 2008-2024'!N175</f>
        <v>1715460.249373898</v>
      </c>
      <c r="O175" s="86">
        <f t="shared" si="27"/>
        <v>27575569</v>
      </c>
      <c r="P175" s="11">
        <f>'Bil 1 2008-2024'!P175</f>
        <v>963824</v>
      </c>
      <c r="Q175" s="11">
        <f t="shared" si="28"/>
        <v>28539393</v>
      </c>
      <c r="R175" s="11">
        <f>'Bil 1 2008-2024'!R175</f>
        <v>2153183</v>
      </c>
      <c r="S175" s="11">
        <f t="shared" si="29"/>
        <v>30692576</v>
      </c>
      <c r="T175" s="11">
        <f>'Bil 1 2008-2024'!T175</f>
        <v>1452760</v>
      </c>
      <c r="U175" s="11">
        <f t="shared" si="30"/>
        <v>32145336</v>
      </c>
      <c r="V175" s="11">
        <f>'Bil 1 2008-2024'!V175</f>
        <v>2413366</v>
      </c>
      <c r="W175" s="11">
        <f t="shared" si="31"/>
        <v>34558702</v>
      </c>
      <c r="X175" s="11">
        <f>'Bil 1 2008-2024'!X175</f>
        <v>1986846</v>
      </c>
      <c r="Y175" s="11">
        <f t="shared" si="32"/>
        <v>36545548</v>
      </c>
      <c r="Z175" s="11">
        <f>'Bil 1 2008-2024'!Z175</f>
        <v>1655472</v>
      </c>
      <c r="AA175" s="11">
        <f t="shared" si="32"/>
        <v>38201020</v>
      </c>
      <c r="AB175" s="11">
        <f>'Bil 1 2008-2024'!AB175</f>
        <v>2320531</v>
      </c>
      <c r="AC175" s="301">
        <f t="shared" si="33"/>
        <v>40521551</v>
      </c>
      <c r="AD175" s="11">
        <f>'Bil 1 2008-2024'!AD175</f>
        <v>2156458</v>
      </c>
      <c r="AE175" s="301">
        <f t="shared" si="33"/>
        <v>42678009</v>
      </c>
      <c r="AF175" s="2"/>
      <c r="AG175" s="2"/>
      <c r="AH175" s="2"/>
    </row>
    <row r="176" spans="1:34" ht="14.25">
      <c r="A176" s="9">
        <v>1487</v>
      </c>
      <c r="B176" s="10" t="s">
        <v>345</v>
      </c>
      <c r="C176" s="87">
        <v>49040544.49393452</v>
      </c>
      <c r="D176" s="87">
        <v>8620990</v>
      </c>
      <c r="E176" s="86">
        <f t="shared" si="23"/>
        <v>57661534.49393452</v>
      </c>
      <c r="F176" s="87">
        <v>1476814</v>
      </c>
      <c r="G176" s="86">
        <f t="shared" si="24"/>
        <v>59138348.49393452</v>
      </c>
      <c r="H176" s="87">
        <v>880548</v>
      </c>
      <c r="I176" s="86">
        <f t="shared" si="25"/>
        <v>60018896.49393452</v>
      </c>
      <c r="J176" s="86">
        <f>'Bil 1 2008-2024'!K176</f>
        <v>3494296</v>
      </c>
      <c r="K176" s="194">
        <f>'Bil 1 2008-2024'!L176</f>
        <v>153865</v>
      </c>
      <c r="L176" s="211">
        <v>284396</v>
      </c>
      <c r="M176" s="95">
        <f t="shared" si="26"/>
        <v>63667057.49393452</v>
      </c>
      <c r="N176" s="95">
        <f>'Bil 1 2008-2024'!N176</f>
        <v>-46838.49393451959</v>
      </c>
      <c r="O176" s="86">
        <f t="shared" si="27"/>
        <v>63620219</v>
      </c>
      <c r="P176" s="11">
        <f>'Bil 1 2008-2024'!P176</f>
        <v>940988</v>
      </c>
      <c r="Q176" s="11">
        <f t="shared" si="28"/>
        <v>64561207</v>
      </c>
      <c r="R176" s="11">
        <f>'Bil 1 2008-2024'!R176</f>
        <v>940789</v>
      </c>
      <c r="S176" s="11">
        <f t="shared" si="29"/>
        <v>65501996</v>
      </c>
      <c r="T176" s="11">
        <f>'Bil 1 2008-2024'!T176</f>
        <v>921018</v>
      </c>
      <c r="U176" s="11">
        <f t="shared" si="30"/>
        <v>66423014</v>
      </c>
      <c r="V176" s="11">
        <f>'Bil 1 2008-2024'!V176</f>
        <v>1672053</v>
      </c>
      <c r="W176" s="11">
        <f t="shared" si="31"/>
        <v>68095067</v>
      </c>
      <c r="X176" s="11">
        <f>'Bil 1 2008-2024'!X176</f>
        <v>5847426</v>
      </c>
      <c r="Y176" s="11">
        <f t="shared" si="32"/>
        <v>73942493</v>
      </c>
      <c r="Z176" s="11">
        <f>'Bil 1 2008-2024'!Z176</f>
        <v>2768651</v>
      </c>
      <c r="AA176" s="11">
        <f t="shared" si="32"/>
        <v>76711144</v>
      </c>
      <c r="AB176" s="11">
        <f>'Bil 1 2008-2024'!AB176</f>
        <v>2560906</v>
      </c>
      <c r="AC176" s="301">
        <f t="shared" si="33"/>
        <v>79272050</v>
      </c>
      <c r="AD176" s="11">
        <f>'Bil 1 2008-2024'!AD176</f>
        <v>7619718</v>
      </c>
      <c r="AE176" s="301">
        <f t="shared" si="33"/>
        <v>86891768</v>
      </c>
      <c r="AF176" s="2"/>
      <c r="AG176" s="2"/>
      <c r="AH176" s="2"/>
    </row>
    <row r="177" spans="1:34" ht="14.25">
      <c r="A177" s="9">
        <v>1488</v>
      </c>
      <c r="B177" s="10" t="s">
        <v>347</v>
      </c>
      <c r="C177" s="87">
        <v>72121183.31926538</v>
      </c>
      <c r="D177" s="87">
        <v>8556254</v>
      </c>
      <c r="E177" s="86">
        <f t="shared" si="23"/>
        <v>80677437.31926538</v>
      </c>
      <c r="F177" s="87">
        <v>2214741</v>
      </c>
      <c r="G177" s="86">
        <f t="shared" si="24"/>
        <v>82892178.31926538</v>
      </c>
      <c r="H177" s="87">
        <v>1308765</v>
      </c>
      <c r="I177" s="86">
        <f t="shared" si="25"/>
        <v>84200943.31926538</v>
      </c>
      <c r="J177" s="86">
        <f>'Bil 1 2008-2024'!K177</f>
        <v>4291541</v>
      </c>
      <c r="K177" s="194">
        <f>'Bil 1 2008-2024'!L177</f>
        <v>43295</v>
      </c>
      <c r="L177" s="211">
        <v>41307</v>
      </c>
      <c r="M177" s="95">
        <f t="shared" si="26"/>
        <v>88535779.31926538</v>
      </c>
      <c r="N177" s="95">
        <f>'Bil 1 2008-2024'!N177</f>
        <v>-1910726.3192653805</v>
      </c>
      <c r="O177" s="86">
        <f t="shared" si="27"/>
        <v>86625053</v>
      </c>
      <c r="P177" s="11">
        <f>'Bil 1 2008-2024'!P177</f>
        <v>994464</v>
      </c>
      <c r="Q177" s="11">
        <f t="shared" si="28"/>
        <v>87619517</v>
      </c>
      <c r="R177" s="11">
        <f>'Bil 1 2008-2024'!R177</f>
        <v>1606949</v>
      </c>
      <c r="S177" s="11">
        <f t="shared" si="29"/>
        <v>89226466</v>
      </c>
      <c r="T177" s="11">
        <f>'Bil 1 2008-2024'!T177</f>
        <v>3416223</v>
      </c>
      <c r="U177" s="11">
        <f t="shared" si="30"/>
        <v>92642689</v>
      </c>
      <c r="V177" s="11">
        <f>'Bil 1 2008-2024'!V177</f>
        <v>3027352</v>
      </c>
      <c r="W177" s="11">
        <f t="shared" si="31"/>
        <v>95670041</v>
      </c>
      <c r="X177" s="11">
        <f>'Bil 1 2008-2024'!X177</f>
        <v>5281789</v>
      </c>
      <c r="Y177" s="11">
        <f t="shared" si="32"/>
        <v>100951830</v>
      </c>
      <c r="Z177" s="11">
        <f>'Bil 1 2008-2024'!Z177</f>
        <v>4893360</v>
      </c>
      <c r="AA177" s="11">
        <f t="shared" si="32"/>
        <v>105845190</v>
      </c>
      <c r="AB177" s="11">
        <f>'Bil 1 2008-2024'!AB177</f>
        <v>3673184</v>
      </c>
      <c r="AC177" s="301">
        <f t="shared" si="33"/>
        <v>109518374</v>
      </c>
      <c r="AD177" s="11">
        <f>'Bil 1 2008-2024'!AD177</f>
        <v>4506818</v>
      </c>
      <c r="AE177" s="301">
        <f t="shared" si="33"/>
        <v>114025192</v>
      </c>
      <c r="AF177" s="2"/>
      <c r="AG177" s="2"/>
      <c r="AH177" s="2"/>
    </row>
    <row r="178" spans="1:34" ht="14.25">
      <c r="A178" s="9">
        <v>1489</v>
      </c>
      <c r="B178" s="10" t="s">
        <v>349</v>
      </c>
      <c r="C178" s="87">
        <v>48766834.77094689</v>
      </c>
      <c r="D178" s="87">
        <v>5564243</v>
      </c>
      <c r="E178" s="86">
        <f t="shared" si="23"/>
        <v>54331077.77094689</v>
      </c>
      <c r="F178" s="87">
        <v>1022649</v>
      </c>
      <c r="G178" s="86">
        <f t="shared" si="24"/>
        <v>55353726.77094689</v>
      </c>
      <c r="H178" s="87">
        <v>1295086</v>
      </c>
      <c r="I178" s="86">
        <f t="shared" si="25"/>
        <v>56648812.77094689</v>
      </c>
      <c r="J178" s="86">
        <f>'Bil 1 2008-2024'!K178</f>
        <v>4519809</v>
      </c>
      <c r="K178" s="194">
        <f>'Bil 1 2008-2024'!L178</f>
        <v>101140</v>
      </c>
      <c r="L178" s="211">
        <v>255185</v>
      </c>
      <c r="M178" s="95">
        <f t="shared" si="26"/>
        <v>61269761.77094689</v>
      </c>
      <c r="N178" s="95">
        <f>'Bil 1 2008-2024'!N178</f>
        <v>846310.2290531099</v>
      </c>
      <c r="O178" s="86">
        <f t="shared" si="27"/>
        <v>62116072</v>
      </c>
      <c r="P178" s="11">
        <f>'Bil 1 2008-2024'!P178</f>
        <v>1250824</v>
      </c>
      <c r="Q178" s="11">
        <f t="shared" si="28"/>
        <v>63366896</v>
      </c>
      <c r="R178" s="11">
        <f>'Bil 1 2008-2024'!R178</f>
        <v>1641794</v>
      </c>
      <c r="S178" s="11">
        <f t="shared" si="29"/>
        <v>65008690</v>
      </c>
      <c r="T178" s="11">
        <f>'Bil 1 2008-2024'!T178</f>
        <v>1872017</v>
      </c>
      <c r="U178" s="11">
        <f t="shared" si="30"/>
        <v>66880707</v>
      </c>
      <c r="V178" s="11">
        <f>'Bil 1 2008-2024'!V178</f>
        <v>3502029</v>
      </c>
      <c r="W178" s="11">
        <f t="shared" si="31"/>
        <v>70382736</v>
      </c>
      <c r="X178" s="11">
        <f>'Bil 1 2008-2024'!X178</f>
        <v>4535905</v>
      </c>
      <c r="Y178" s="11">
        <f t="shared" si="32"/>
        <v>74918641</v>
      </c>
      <c r="Z178" s="11">
        <f>'Bil 1 2008-2024'!Z178</f>
        <v>2463928</v>
      </c>
      <c r="AA178" s="11">
        <f t="shared" si="32"/>
        <v>77382569</v>
      </c>
      <c r="AB178" s="11">
        <f>'Bil 1 2008-2024'!AB178</f>
        <v>3197515</v>
      </c>
      <c r="AC178" s="301">
        <f t="shared" si="33"/>
        <v>80580084</v>
      </c>
      <c r="AD178" s="11">
        <f>'Bil 1 2008-2024'!AD178</f>
        <v>4268547</v>
      </c>
      <c r="AE178" s="301">
        <f t="shared" si="33"/>
        <v>84848631</v>
      </c>
      <c r="AF178" s="2"/>
      <c r="AG178" s="2"/>
      <c r="AH178" s="2"/>
    </row>
    <row r="179" spans="1:34" ht="14.25">
      <c r="A179" s="9">
        <v>1490</v>
      </c>
      <c r="B179" s="10" t="s">
        <v>351</v>
      </c>
      <c r="C179" s="87">
        <v>134048672.48920496</v>
      </c>
      <c r="D179" s="87">
        <v>14806211</v>
      </c>
      <c r="E179" s="86">
        <f t="shared" si="23"/>
        <v>148854883.48920494</v>
      </c>
      <c r="F179" s="87">
        <v>4325457</v>
      </c>
      <c r="G179" s="86">
        <f t="shared" si="24"/>
        <v>153180340.48920494</v>
      </c>
      <c r="H179" s="87">
        <v>2075547</v>
      </c>
      <c r="I179" s="86">
        <f t="shared" si="25"/>
        <v>155255887.48920494</v>
      </c>
      <c r="J179" s="86">
        <f>'Bil 1 2008-2024'!K179</f>
        <v>9217491</v>
      </c>
      <c r="K179" s="194">
        <f>'Bil 1 2008-2024'!L179</f>
        <v>104335</v>
      </c>
      <c r="L179" s="211">
        <v>182489</v>
      </c>
      <c r="M179" s="95">
        <f t="shared" si="26"/>
        <v>164577713.48920494</v>
      </c>
      <c r="N179" s="95">
        <f>'Bil 1 2008-2024'!N179</f>
        <v>-1345383.4892049432</v>
      </c>
      <c r="O179" s="86">
        <f t="shared" si="27"/>
        <v>163232330</v>
      </c>
      <c r="P179" s="11">
        <f>'Bil 1 2008-2024'!P179</f>
        <v>1778228</v>
      </c>
      <c r="Q179" s="11">
        <f t="shared" si="28"/>
        <v>165010558</v>
      </c>
      <c r="R179" s="11">
        <f>'Bil 1 2008-2024'!R179</f>
        <v>5703148</v>
      </c>
      <c r="S179" s="11">
        <f t="shared" si="29"/>
        <v>170713706</v>
      </c>
      <c r="T179" s="11">
        <f>'Bil 1 2008-2024'!T179</f>
        <v>5572202</v>
      </c>
      <c r="U179" s="11">
        <f t="shared" si="30"/>
        <v>176285908</v>
      </c>
      <c r="V179" s="11">
        <f>'Bil 1 2008-2024'!V179</f>
        <v>6728988</v>
      </c>
      <c r="W179" s="11">
        <f t="shared" si="31"/>
        <v>183014896</v>
      </c>
      <c r="X179" s="11">
        <f>'Bil 1 2008-2024'!X179</f>
        <v>9377330</v>
      </c>
      <c r="Y179" s="11">
        <f t="shared" si="32"/>
        <v>192392226</v>
      </c>
      <c r="Z179" s="11">
        <f>'Bil 1 2008-2024'!Z179</f>
        <v>5817797</v>
      </c>
      <c r="AA179" s="11">
        <f t="shared" si="32"/>
        <v>198210023</v>
      </c>
      <c r="AB179" s="11">
        <f>'Bil 1 2008-2024'!AB179</f>
        <v>7063262</v>
      </c>
      <c r="AC179" s="301">
        <f t="shared" si="33"/>
        <v>205273285</v>
      </c>
      <c r="AD179" s="11">
        <f>'Bil 1 2008-2024'!AD179</f>
        <v>9931412</v>
      </c>
      <c r="AE179" s="301">
        <f t="shared" si="33"/>
        <v>215204697</v>
      </c>
      <c r="AF179" s="2"/>
      <c r="AG179" s="2"/>
      <c r="AH179" s="2"/>
    </row>
    <row r="180" spans="1:34" ht="14.25">
      <c r="A180" s="9">
        <v>1491</v>
      </c>
      <c r="B180" s="10" t="s">
        <v>353</v>
      </c>
      <c r="C180" s="87">
        <v>29902122.892410967</v>
      </c>
      <c r="D180" s="87">
        <v>4397571</v>
      </c>
      <c r="E180" s="86">
        <f t="shared" si="23"/>
        <v>34299693.892410964</v>
      </c>
      <c r="F180" s="87">
        <v>1140560</v>
      </c>
      <c r="G180" s="86">
        <f t="shared" si="24"/>
        <v>35440253.892410964</v>
      </c>
      <c r="H180" s="87">
        <v>592499</v>
      </c>
      <c r="I180" s="86">
        <f t="shared" si="25"/>
        <v>36032752.892410964</v>
      </c>
      <c r="J180" s="86">
        <f>'Bil 1 2008-2024'!K180</f>
        <v>2291607</v>
      </c>
      <c r="K180" s="194">
        <f>'Bil 1 2008-2024'!L180</f>
        <v>113013</v>
      </c>
      <c r="L180" s="211">
        <v>242353</v>
      </c>
      <c r="M180" s="95">
        <f t="shared" si="26"/>
        <v>38437372.892410964</v>
      </c>
      <c r="N180" s="95">
        <f>'Bil 1 2008-2024'!N180</f>
        <v>-143788.89241096377</v>
      </c>
      <c r="O180" s="86">
        <f t="shared" si="27"/>
        <v>38293584</v>
      </c>
      <c r="P180" s="11">
        <f>'Bil 1 2008-2024'!P180</f>
        <v>816481</v>
      </c>
      <c r="Q180" s="11">
        <f t="shared" si="28"/>
        <v>39110065</v>
      </c>
      <c r="R180" s="11">
        <f>'Bil 1 2008-2024'!R180</f>
        <v>468294</v>
      </c>
      <c r="S180" s="11">
        <f t="shared" si="29"/>
        <v>39578359</v>
      </c>
      <c r="T180" s="11">
        <f>'Bil 1 2008-2024'!T180</f>
        <v>818786</v>
      </c>
      <c r="U180" s="11">
        <f t="shared" si="30"/>
        <v>40397145</v>
      </c>
      <c r="V180" s="11">
        <f>'Bil 1 2008-2024'!V180</f>
        <v>1905649</v>
      </c>
      <c r="W180" s="11">
        <f t="shared" si="31"/>
        <v>42302794</v>
      </c>
      <c r="X180" s="11">
        <f>'Bil 1 2008-2024'!X180</f>
        <v>6276489</v>
      </c>
      <c r="Y180" s="11">
        <f t="shared" si="32"/>
        <v>48579283</v>
      </c>
      <c r="Z180" s="11">
        <f>'Bil 1 2008-2024'!Z180</f>
        <v>1396126</v>
      </c>
      <c r="AA180" s="11">
        <f t="shared" si="32"/>
        <v>49975409</v>
      </c>
      <c r="AB180" s="11">
        <f>'Bil 1 2008-2024'!AB180</f>
        <v>2432551</v>
      </c>
      <c r="AC180" s="301">
        <f t="shared" si="33"/>
        <v>52407960</v>
      </c>
      <c r="AD180" s="11">
        <f>'Bil 1 2008-2024'!AD180</f>
        <v>6530226</v>
      </c>
      <c r="AE180" s="301">
        <f t="shared" si="33"/>
        <v>58938186</v>
      </c>
      <c r="AF180" s="2"/>
      <c r="AG180" s="2"/>
      <c r="AH180" s="2"/>
    </row>
    <row r="181" spans="1:34" ht="14.25">
      <c r="A181" s="9">
        <v>1492</v>
      </c>
      <c r="B181" s="10" t="s">
        <v>355</v>
      </c>
      <c r="C181" s="87">
        <v>16754755.37317495</v>
      </c>
      <c r="D181" s="87">
        <v>2562488</v>
      </c>
      <c r="E181" s="86">
        <f t="shared" si="23"/>
        <v>19317243.37317495</v>
      </c>
      <c r="F181" s="87">
        <v>712308</v>
      </c>
      <c r="G181" s="86">
        <f t="shared" si="24"/>
        <v>20029551.37317495</v>
      </c>
      <c r="H181" s="87">
        <v>270207</v>
      </c>
      <c r="I181" s="86">
        <f t="shared" si="25"/>
        <v>20299758.37317495</v>
      </c>
      <c r="J181" s="86">
        <f>'Bil 1 2008-2024'!K181</f>
        <v>2992839</v>
      </c>
      <c r="K181" s="194">
        <f>'Bil 1 2008-2024'!L181</f>
        <v>75335</v>
      </c>
      <c r="L181" s="211">
        <v>132663</v>
      </c>
      <c r="M181" s="95">
        <f t="shared" si="26"/>
        <v>23367932.37317495</v>
      </c>
      <c r="N181" s="95">
        <f>'Bil 1 2008-2024'!N181</f>
        <v>1264.6268250495195</v>
      </c>
      <c r="O181" s="86">
        <f t="shared" si="27"/>
        <v>23369197</v>
      </c>
      <c r="P181" s="11">
        <f>'Bil 1 2008-2024'!P181</f>
        <v>238076</v>
      </c>
      <c r="Q181" s="11">
        <f t="shared" si="28"/>
        <v>23607273</v>
      </c>
      <c r="R181" s="11">
        <f>'Bil 1 2008-2024'!R181</f>
        <v>-1289320</v>
      </c>
      <c r="S181" s="11">
        <f t="shared" si="29"/>
        <v>22317953</v>
      </c>
      <c r="T181" s="11">
        <f>'Bil 1 2008-2024'!T181</f>
        <v>451008</v>
      </c>
      <c r="U181" s="11">
        <f t="shared" si="30"/>
        <v>22768961</v>
      </c>
      <c r="V181" s="11">
        <f>'Bil 1 2008-2024'!V181</f>
        <v>222580</v>
      </c>
      <c r="W181" s="11">
        <f t="shared" si="31"/>
        <v>22991541</v>
      </c>
      <c r="X181" s="11">
        <f>'Bil 1 2008-2024'!X181</f>
        <v>1623169</v>
      </c>
      <c r="Y181" s="11">
        <f t="shared" si="32"/>
        <v>24614710</v>
      </c>
      <c r="Z181" s="11">
        <f>'Bil 1 2008-2024'!Z181</f>
        <v>679201</v>
      </c>
      <c r="AA181" s="11">
        <f t="shared" si="32"/>
        <v>25293911</v>
      </c>
      <c r="AB181" s="11">
        <f>'Bil 1 2008-2024'!AB181</f>
        <v>627932</v>
      </c>
      <c r="AC181" s="301">
        <f t="shared" si="33"/>
        <v>25921843</v>
      </c>
      <c r="AD181" s="11">
        <f>'Bil 1 2008-2024'!AD181</f>
        <v>3161123</v>
      </c>
      <c r="AE181" s="301">
        <f t="shared" si="33"/>
        <v>29082966</v>
      </c>
      <c r="AF181" s="2"/>
      <c r="AG181" s="2"/>
      <c r="AH181" s="2"/>
    </row>
    <row r="182" spans="1:34" ht="14.25">
      <c r="A182" s="9">
        <v>1493</v>
      </c>
      <c r="B182" s="10" t="s">
        <v>357</v>
      </c>
      <c r="C182" s="87">
        <v>31711795.91527094</v>
      </c>
      <c r="D182" s="87">
        <v>5836184</v>
      </c>
      <c r="E182" s="86">
        <f t="shared" si="23"/>
        <v>37547979.91527094</v>
      </c>
      <c r="F182" s="87">
        <v>1754153</v>
      </c>
      <c r="G182" s="86">
        <f t="shared" si="24"/>
        <v>39302132.91527094</v>
      </c>
      <c r="H182" s="87">
        <v>1024647</v>
      </c>
      <c r="I182" s="86">
        <f t="shared" si="25"/>
        <v>40326779.91527094</v>
      </c>
      <c r="J182" s="86">
        <f>'Bil 1 2008-2024'!K182</f>
        <v>2532851</v>
      </c>
      <c r="K182" s="194">
        <f>'Bil 1 2008-2024'!L182</f>
        <v>35660</v>
      </c>
      <c r="L182" s="211">
        <v>55569</v>
      </c>
      <c r="M182" s="95">
        <f t="shared" si="26"/>
        <v>42895290.91527094</v>
      </c>
      <c r="N182" s="95">
        <f>'Bil 1 2008-2024'!N182</f>
        <v>-488054.91527093947</v>
      </c>
      <c r="O182" s="86">
        <f t="shared" si="27"/>
        <v>42407236</v>
      </c>
      <c r="P182" s="11">
        <f>'Bil 1 2008-2024'!P182</f>
        <v>342912</v>
      </c>
      <c r="Q182" s="11">
        <f t="shared" si="28"/>
        <v>42750148</v>
      </c>
      <c r="R182" s="11">
        <f>'Bil 1 2008-2024'!R182</f>
        <v>-1107788</v>
      </c>
      <c r="S182" s="11">
        <f t="shared" si="29"/>
        <v>41642360</v>
      </c>
      <c r="T182" s="11">
        <f>'Bil 1 2008-2024'!T182</f>
        <v>969828</v>
      </c>
      <c r="U182" s="11">
        <f t="shared" si="30"/>
        <v>42612188</v>
      </c>
      <c r="V182" s="11">
        <f>'Bil 1 2008-2024'!V182</f>
        <v>585066</v>
      </c>
      <c r="W182" s="11">
        <f t="shared" si="31"/>
        <v>43197254</v>
      </c>
      <c r="X182" s="11">
        <f>'Bil 1 2008-2024'!X182</f>
        <v>5431081</v>
      </c>
      <c r="Y182" s="11">
        <f t="shared" si="32"/>
        <v>48628335</v>
      </c>
      <c r="Z182" s="11">
        <f>'Bil 1 2008-2024'!Z182</f>
        <v>1574709</v>
      </c>
      <c r="AA182" s="11">
        <f t="shared" si="32"/>
        <v>50203044</v>
      </c>
      <c r="AB182" s="11">
        <f>'Bil 1 2008-2024'!AB182</f>
        <v>1651997</v>
      </c>
      <c r="AC182" s="301">
        <f t="shared" si="33"/>
        <v>51855041</v>
      </c>
      <c r="AD182" s="11">
        <f>'Bil 1 2008-2024'!AD182</f>
        <v>5357121</v>
      </c>
      <c r="AE182" s="301">
        <f t="shared" si="33"/>
        <v>57212162</v>
      </c>
      <c r="AF182" s="2"/>
      <c r="AG182" s="2"/>
      <c r="AH182" s="2"/>
    </row>
    <row r="183" spans="1:34" ht="14.25">
      <c r="A183" s="9">
        <v>1494</v>
      </c>
      <c r="B183" s="10" t="s">
        <v>359</v>
      </c>
      <c r="C183" s="87">
        <v>50124753.8820797</v>
      </c>
      <c r="D183" s="87">
        <v>7286027</v>
      </c>
      <c r="E183" s="86">
        <f t="shared" si="23"/>
        <v>57410780.8820797</v>
      </c>
      <c r="F183" s="87">
        <v>2165722</v>
      </c>
      <c r="G183" s="86">
        <f t="shared" si="24"/>
        <v>59576502.8820797</v>
      </c>
      <c r="H183" s="87">
        <v>2526941</v>
      </c>
      <c r="I183" s="86">
        <f t="shared" si="25"/>
        <v>62103443.8820797</v>
      </c>
      <c r="J183" s="86">
        <f>'Bil 1 2008-2024'!K183</f>
        <v>3925858</v>
      </c>
      <c r="K183" s="194">
        <f>'Bil 1 2008-2024'!L183</f>
        <v>174492</v>
      </c>
      <c r="L183" s="211">
        <v>421422</v>
      </c>
      <c r="M183" s="95">
        <f t="shared" si="26"/>
        <v>66203793.8820797</v>
      </c>
      <c r="N183" s="95">
        <f>'Bil 1 2008-2024'!N183</f>
        <v>667768.1179203019</v>
      </c>
      <c r="O183" s="86">
        <f t="shared" si="27"/>
        <v>66871562</v>
      </c>
      <c r="P183" s="11">
        <f>'Bil 1 2008-2024'!P183</f>
        <v>840958</v>
      </c>
      <c r="Q183" s="11">
        <f t="shared" si="28"/>
        <v>67712520</v>
      </c>
      <c r="R183" s="11">
        <f>'Bil 1 2008-2024'!R183</f>
        <v>2217871</v>
      </c>
      <c r="S183" s="11">
        <f t="shared" si="29"/>
        <v>69930391</v>
      </c>
      <c r="T183" s="11">
        <f>'Bil 1 2008-2024'!T183</f>
        <v>1964012</v>
      </c>
      <c r="U183" s="11">
        <f t="shared" si="30"/>
        <v>71894403</v>
      </c>
      <c r="V183" s="11">
        <f>'Bil 1 2008-2024'!V183</f>
        <v>2831793</v>
      </c>
      <c r="W183" s="11">
        <f t="shared" si="31"/>
        <v>74726196</v>
      </c>
      <c r="X183" s="11">
        <f>'Bil 1 2008-2024'!X183</f>
        <v>4589101</v>
      </c>
      <c r="Y183" s="11">
        <f t="shared" si="32"/>
        <v>79315297</v>
      </c>
      <c r="Z183" s="11">
        <f>'Bil 1 2008-2024'!Z183</f>
        <v>2507674</v>
      </c>
      <c r="AA183" s="11">
        <f t="shared" si="32"/>
        <v>81822971</v>
      </c>
      <c r="AB183" s="11">
        <f>'Bil 1 2008-2024'!AB183</f>
        <v>3263532</v>
      </c>
      <c r="AC183" s="301">
        <f t="shared" si="33"/>
        <v>85086503</v>
      </c>
      <c r="AD183" s="11">
        <f>'Bil 1 2008-2024'!AD183</f>
        <v>5054419</v>
      </c>
      <c r="AE183" s="301">
        <f t="shared" si="33"/>
        <v>90140922</v>
      </c>
      <c r="AF183" s="2"/>
      <c r="AG183" s="2"/>
      <c r="AH183" s="2"/>
    </row>
    <row r="184" spans="1:34" ht="14.25">
      <c r="A184" s="9">
        <v>1495</v>
      </c>
      <c r="B184" s="10" t="s">
        <v>361</v>
      </c>
      <c r="C184" s="87">
        <v>24667092.268278588</v>
      </c>
      <c r="D184" s="87">
        <v>4751350</v>
      </c>
      <c r="E184" s="86">
        <f t="shared" si="23"/>
        <v>29418442.268278588</v>
      </c>
      <c r="F184" s="87">
        <v>975187</v>
      </c>
      <c r="G184" s="86">
        <f t="shared" si="24"/>
        <v>30393629.268278588</v>
      </c>
      <c r="H184" s="87">
        <v>928447</v>
      </c>
      <c r="I184" s="86">
        <f t="shared" si="25"/>
        <v>31322076.268278588</v>
      </c>
      <c r="J184" s="86">
        <f>'Bil 1 2008-2024'!K184</f>
        <v>1102293</v>
      </c>
      <c r="K184" s="194">
        <f>'Bil 1 2008-2024'!L184</f>
        <v>134480</v>
      </c>
      <c r="L184" s="211">
        <v>193159</v>
      </c>
      <c r="M184" s="95">
        <f t="shared" si="26"/>
        <v>32558849.268278588</v>
      </c>
      <c r="N184" s="95">
        <f>'Bil 1 2008-2024'!N184</f>
        <v>-272031.2682785876</v>
      </c>
      <c r="O184" s="86">
        <f t="shared" si="27"/>
        <v>32286818</v>
      </c>
      <c r="P184" s="11">
        <f>'Bil 1 2008-2024'!P184</f>
        <v>32329</v>
      </c>
      <c r="Q184" s="11">
        <f t="shared" si="28"/>
        <v>32319147</v>
      </c>
      <c r="R184" s="11">
        <f>'Bil 1 2008-2024'!R184</f>
        <v>-255336</v>
      </c>
      <c r="S184" s="11">
        <f t="shared" si="29"/>
        <v>32063811</v>
      </c>
      <c r="T184" s="11">
        <f>'Bil 1 2008-2024'!T184</f>
        <v>130289</v>
      </c>
      <c r="U184" s="11">
        <f t="shared" si="30"/>
        <v>32194100</v>
      </c>
      <c r="V184" s="11">
        <f>'Bil 1 2008-2024'!V184</f>
        <v>1041004</v>
      </c>
      <c r="W184" s="11">
        <f t="shared" si="31"/>
        <v>33235104</v>
      </c>
      <c r="X184" s="11">
        <f>'Bil 1 2008-2024'!X184</f>
        <v>3266300</v>
      </c>
      <c r="Y184" s="11">
        <f t="shared" si="32"/>
        <v>36501404</v>
      </c>
      <c r="Z184" s="11">
        <f>'Bil 1 2008-2024'!Z184</f>
        <v>1389839</v>
      </c>
      <c r="AA184" s="11">
        <f t="shared" si="32"/>
        <v>37891243</v>
      </c>
      <c r="AB184" s="11">
        <f>'Bil 1 2008-2024'!AB184</f>
        <v>1334965</v>
      </c>
      <c r="AC184" s="301">
        <f t="shared" si="33"/>
        <v>39226208</v>
      </c>
      <c r="AD184" s="11">
        <f>'Bil 1 2008-2024'!AD184</f>
        <v>3279710</v>
      </c>
      <c r="AE184" s="301">
        <f t="shared" si="33"/>
        <v>42505918</v>
      </c>
      <c r="AF184" s="2"/>
      <c r="AG184" s="2"/>
      <c r="AH184" s="2"/>
    </row>
    <row r="185" spans="1:34" ht="14.25">
      <c r="A185" s="9">
        <v>1496</v>
      </c>
      <c r="B185" s="10" t="s">
        <v>363</v>
      </c>
      <c r="C185" s="87">
        <v>66737339.64185817</v>
      </c>
      <c r="D185" s="87">
        <v>9588322</v>
      </c>
      <c r="E185" s="86">
        <f t="shared" si="23"/>
        <v>76325661.64185816</v>
      </c>
      <c r="F185" s="87">
        <v>2095027</v>
      </c>
      <c r="G185" s="86">
        <f t="shared" si="24"/>
        <v>78420688.64185816</v>
      </c>
      <c r="H185" s="87">
        <v>1756551</v>
      </c>
      <c r="I185" s="86">
        <f t="shared" si="25"/>
        <v>80177239.64185816</v>
      </c>
      <c r="J185" s="86">
        <f>'Bil 1 2008-2024'!K185</f>
        <v>4284702</v>
      </c>
      <c r="K185" s="194">
        <f>'Bil 1 2008-2024'!L185</f>
        <v>126713</v>
      </c>
      <c r="L185" s="211">
        <v>312698</v>
      </c>
      <c r="M185" s="95">
        <f t="shared" si="26"/>
        <v>84588654.64185816</v>
      </c>
      <c r="N185" s="95">
        <f>'Bil 1 2008-2024'!N185</f>
        <v>-1025641.6418581605</v>
      </c>
      <c r="O185" s="86">
        <f t="shared" si="27"/>
        <v>83563013</v>
      </c>
      <c r="P185" s="11">
        <f>'Bil 1 2008-2024'!P185</f>
        <v>1019880</v>
      </c>
      <c r="Q185" s="11">
        <f t="shared" si="28"/>
        <v>84582893</v>
      </c>
      <c r="R185" s="11">
        <f>'Bil 1 2008-2024'!R185</f>
        <v>2549881</v>
      </c>
      <c r="S185" s="11">
        <f t="shared" si="29"/>
        <v>87132774</v>
      </c>
      <c r="T185" s="11">
        <f>'Bil 1 2008-2024'!T185</f>
        <v>2624748</v>
      </c>
      <c r="U185" s="11">
        <f t="shared" si="30"/>
        <v>89757522</v>
      </c>
      <c r="V185" s="11">
        <f>'Bil 1 2008-2024'!V185</f>
        <v>2886182</v>
      </c>
      <c r="W185" s="11">
        <f t="shared" si="31"/>
        <v>92643704</v>
      </c>
      <c r="X185" s="11">
        <f>'Bil 1 2008-2024'!X185</f>
        <v>8570454</v>
      </c>
      <c r="Y185" s="11">
        <f t="shared" si="32"/>
        <v>101214158</v>
      </c>
      <c r="Z185" s="11">
        <f>'Bil 1 2008-2024'!Z185</f>
        <v>4229450</v>
      </c>
      <c r="AA185" s="11">
        <f t="shared" si="32"/>
        <v>105443608</v>
      </c>
      <c r="AB185" s="11">
        <f>'Bil 1 2008-2024'!AB185</f>
        <v>3716683</v>
      </c>
      <c r="AC185" s="301">
        <f t="shared" si="33"/>
        <v>109160291</v>
      </c>
      <c r="AD185" s="11">
        <f>'Bil 1 2008-2024'!AD185</f>
        <v>6793850</v>
      </c>
      <c r="AE185" s="301">
        <f t="shared" si="33"/>
        <v>115954141</v>
      </c>
      <c r="AF185" s="2"/>
      <c r="AG185" s="2"/>
      <c r="AH185" s="2"/>
    </row>
    <row r="186" spans="1:34" ht="14.25">
      <c r="A186" s="9">
        <v>1497</v>
      </c>
      <c r="B186" s="10" t="s">
        <v>365</v>
      </c>
      <c r="C186" s="87">
        <v>11738958.265027812</v>
      </c>
      <c r="D186" s="87">
        <v>2785367</v>
      </c>
      <c r="E186" s="86">
        <f t="shared" si="23"/>
        <v>14524325.265027812</v>
      </c>
      <c r="F186" s="87">
        <v>476292</v>
      </c>
      <c r="G186" s="86">
        <f t="shared" si="24"/>
        <v>15000617.265027812</v>
      </c>
      <c r="H186" s="87">
        <v>816813</v>
      </c>
      <c r="I186" s="86">
        <f t="shared" si="25"/>
        <v>15817430.265027812</v>
      </c>
      <c r="J186" s="86">
        <f>'Bil 1 2008-2024'!K186</f>
        <v>509669</v>
      </c>
      <c r="K186" s="194">
        <f>'Bil 1 2008-2024'!L186</f>
        <v>25162</v>
      </c>
      <c r="L186" s="211">
        <v>91779</v>
      </c>
      <c r="M186" s="95">
        <f t="shared" si="26"/>
        <v>16352261.265027812</v>
      </c>
      <c r="N186" s="95">
        <f>'Bil 1 2008-2024'!N186</f>
        <v>-146561.26502781175</v>
      </c>
      <c r="O186" s="86">
        <f t="shared" si="27"/>
        <v>16205700</v>
      </c>
      <c r="P186" s="11">
        <f>'Bil 1 2008-2024'!P186</f>
        <v>50009</v>
      </c>
      <c r="Q186" s="11">
        <f t="shared" si="28"/>
        <v>16255709</v>
      </c>
      <c r="R186" s="11">
        <f>'Bil 1 2008-2024'!R186</f>
        <v>767361</v>
      </c>
      <c r="S186" s="11">
        <f t="shared" si="29"/>
        <v>17023070</v>
      </c>
      <c r="T186" s="11">
        <f>'Bil 1 2008-2024'!T186</f>
        <v>425785</v>
      </c>
      <c r="U186" s="11">
        <f t="shared" si="30"/>
        <v>17448855</v>
      </c>
      <c r="V186" s="11">
        <f>'Bil 1 2008-2024'!V186</f>
        <v>522775</v>
      </c>
      <c r="W186" s="11">
        <f t="shared" si="31"/>
        <v>17971630</v>
      </c>
      <c r="X186" s="11">
        <f>'Bil 1 2008-2024'!X186</f>
        <v>1701836</v>
      </c>
      <c r="Y186" s="11">
        <f t="shared" si="32"/>
        <v>19673466</v>
      </c>
      <c r="Z186" s="11">
        <f>'Bil 1 2008-2024'!Z186</f>
        <v>728414</v>
      </c>
      <c r="AA186" s="11">
        <f t="shared" si="32"/>
        <v>20401880</v>
      </c>
      <c r="AB186" s="11">
        <f>'Bil 1 2008-2024'!AB186</f>
        <v>759456</v>
      </c>
      <c r="AC186" s="301">
        <f t="shared" si="33"/>
        <v>21161336</v>
      </c>
      <c r="AD186" s="11">
        <f>'Bil 1 2008-2024'!AD186</f>
        <v>1975566</v>
      </c>
      <c r="AE186" s="301">
        <f t="shared" si="33"/>
        <v>23136902</v>
      </c>
      <c r="AF186" s="2"/>
      <c r="AG186" s="2"/>
      <c r="AH186" s="2"/>
    </row>
    <row r="187" spans="1:34" ht="14.25">
      <c r="A187" s="9">
        <v>1498</v>
      </c>
      <c r="B187" s="10" t="s">
        <v>367</v>
      </c>
      <c r="C187" s="87">
        <v>16794616.012444995</v>
      </c>
      <c r="D187" s="87">
        <v>3643576</v>
      </c>
      <c r="E187" s="86">
        <f t="shared" si="23"/>
        <v>20438192.012444995</v>
      </c>
      <c r="F187" s="87">
        <v>339238</v>
      </c>
      <c r="G187" s="86">
        <f t="shared" si="24"/>
        <v>20777430.012444995</v>
      </c>
      <c r="H187" s="87">
        <v>613404</v>
      </c>
      <c r="I187" s="86">
        <f t="shared" si="25"/>
        <v>21390834.012444995</v>
      </c>
      <c r="J187" s="86">
        <f>'Bil 1 2008-2024'!K187</f>
        <v>68112</v>
      </c>
      <c r="K187" s="194">
        <f>'Bil 1 2008-2024'!L187</f>
        <v>53775</v>
      </c>
      <c r="L187" s="211">
        <v>130056</v>
      </c>
      <c r="M187" s="95">
        <f t="shared" si="26"/>
        <v>21512721.012444995</v>
      </c>
      <c r="N187" s="95">
        <f>'Bil 1 2008-2024'!N187</f>
        <v>-309516.01244499534</v>
      </c>
      <c r="O187" s="86">
        <f t="shared" si="27"/>
        <v>21203205</v>
      </c>
      <c r="P187" s="11">
        <f>'Bil 1 2008-2024'!P187</f>
        <v>-58483</v>
      </c>
      <c r="Q187" s="11">
        <f t="shared" si="28"/>
        <v>21144722</v>
      </c>
      <c r="R187" s="11">
        <f>'Bil 1 2008-2024'!R187</f>
        <v>1013062</v>
      </c>
      <c r="S187" s="11">
        <f t="shared" si="29"/>
        <v>22157784</v>
      </c>
      <c r="T187" s="11">
        <f>'Bil 1 2008-2024'!T187</f>
        <v>522126</v>
      </c>
      <c r="U187" s="11">
        <f t="shared" si="30"/>
        <v>22679910</v>
      </c>
      <c r="V187" s="11">
        <f>'Bil 1 2008-2024'!V187</f>
        <v>512914</v>
      </c>
      <c r="W187" s="11">
        <f t="shared" si="31"/>
        <v>23192824</v>
      </c>
      <c r="X187" s="11">
        <f>'Bil 1 2008-2024'!X187</f>
        <v>3462056</v>
      </c>
      <c r="Y187" s="11">
        <f t="shared" si="32"/>
        <v>26654880</v>
      </c>
      <c r="Z187" s="11">
        <f>'Bil 1 2008-2024'!Z187</f>
        <v>851511</v>
      </c>
      <c r="AA187" s="11">
        <f t="shared" si="32"/>
        <v>27506391</v>
      </c>
      <c r="AB187" s="11">
        <f>'Bil 1 2008-2024'!AB187</f>
        <v>1250958</v>
      </c>
      <c r="AC187" s="301">
        <f t="shared" si="33"/>
        <v>28757349</v>
      </c>
      <c r="AD187" s="11">
        <f>'Bil 1 2008-2024'!AD187</f>
        <v>3593783</v>
      </c>
      <c r="AE187" s="301">
        <f t="shared" si="33"/>
        <v>32351132</v>
      </c>
      <c r="AF187" s="2"/>
      <c r="AG187" s="2"/>
      <c r="AH187" s="2"/>
    </row>
    <row r="188" spans="1:34" ht="14.25">
      <c r="A188" s="9">
        <v>1499</v>
      </c>
      <c r="B188" s="10" t="s">
        <v>369</v>
      </c>
      <c r="C188" s="87">
        <v>41585276.262460716</v>
      </c>
      <c r="D188" s="87">
        <v>6921035</v>
      </c>
      <c r="E188" s="86">
        <f t="shared" si="23"/>
        <v>48506311.262460716</v>
      </c>
      <c r="F188" s="87">
        <v>792343</v>
      </c>
      <c r="G188" s="86">
        <f t="shared" si="24"/>
        <v>49298654.262460716</v>
      </c>
      <c r="H188" s="87">
        <v>1824412</v>
      </c>
      <c r="I188" s="86">
        <f t="shared" si="25"/>
        <v>51123066.262460716</v>
      </c>
      <c r="J188" s="86">
        <f>'Bil 1 2008-2024'!K188</f>
        <v>1691697</v>
      </c>
      <c r="K188" s="194">
        <f>'Bil 1 2008-2024'!L188</f>
        <v>172670</v>
      </c>
      <c r="L188" s="211">
        <v>275519</v>
      </c>
      <c r="M188" s="95">
        <f t="shared" si="26"/>
        <v>52987433.262460716</v>
      </c>
      <c r="N188" s="95">
        <f>'Bil 1 2008-2024'!N188</f>
        <v>168582.73753928393</v>
      </c>
      <c r="O188" s="86">
        <f t="shared" si="27"/>
        <v>53156016</v>
      </c>
      <c r="P188" s="11">
        <f>'Bil 1 2008-2024'!P188</f>
        <v>761009</v>
      </c>
      <c r="Q188" s="11">
        <f t="shared" si="28"/>
        <v>53917025</v>
      </c>
      <c r="R188" s="11">
        <f>'Bil 1 2008-2024'!R188</f>
        <v>-427198</v>
      </c>
      <c r="S188" s="11">
        <f t="shared" si="29"/>
        <v>53489827</v>
      </c>
      <c r="T188" s="11">
        <f>'Bil 1 2008-2024'!T188</f>
        <v>788715</v>
      </c>
      <c r="U188" s="11">
        <f t="shared" si="30"/>
        <v>54278542</v>
      </c>
      <c r="V188" s="11">
        <f>'Bil 1 2008-2024'!V188</f>
        <v>1048880</v>
      </c>
      <c r="W188" s="11">
        <f t="shared" si="31"/>
        <v>55327422</v>
      </c>
      <c r="X188" s="11">
        <f>'Bil 1 2008-2024'!X188</f>
        <v>4992295</v>
      </c>
      <c r="Y188" s="11">
        <f t="shared" si="32"/>
        <v>60319717</v>
      </c>
      <c r="Z188" s="11">
        <f>'Bil 1 2008-2024'!Z188</f>
        <v>2205695</v>
      </c>
      <c r="AA188" s="11">
        <f t="shared" si="32"/>
        <v>62525412</v>
      </c>
      <c r="AB188" s="11">
        <f>'Bil 1 2008-2024'!AB188</f>
        <v>3108720</v>
      </c>
      <c r="AC188" s="301">
        <f t="shared" si="33"/>
        <v>65634132</v>
      </c>
      <c r="AD188" s="11">
        <f>'Bil 1 2008-2024'!AD188</f>
        <v>6271776</v>
      </c>
      <c r="AE188" s="301">
        <f t="shared" si="33"/>
        <v>71905908</v>
      </c>
      <c r="AF188" s="2"/>
      <c r="AG188" s="2"/>
      <c r="AH188" s="2"/>
    </row>
    <row r="189" spans="1:34" ht="14.25">
      <c r="A189" s="9">
        <v>1715</v>
      </c>
      <c r="B189" s="10" t="s">
        <v>371</v>
      </c>
      <c r="C189" s="87">
        <v>15593482.082441017</v>
      </c>
      <c r="D189" s="87">
        <v>3568090</v>
      </c>
      <c r="E189" s="86">
        <f t="shared" si="23"/>
        <v>19161572.082441017</v>
      </c>
      <c r="F189" s="87">
        <v>301797</v>
      </c>
      <c r="G189" s="86">
        <f t="shared" si="24"/>
        <v>19463369.082441017</v>
      </c>
      <c r="H189" s="87">
        <v>307037</v>
      </c>
      <c r="I189" s="86">
        <f t="shared" si="25"/>
        <v>19770406.082441017</v>
      </c>
      <c r="J189" s="86">
        <f>'Bil 1 2008-2024'!K189</f>
        <v>1637684</v>
      </c>
      <c r="K189" s="194">
        <f>'Bil 1 2008-2024'!L189</f>
        <v>58469</v>
      </c>
      <c r="L189" s="211">
        <v>121743</v>
      </c>
      <c r="M189" s="95">
        <f t="shared" si="26"/>
        <v>21466559.082441017</v>
      </c>
      <c r="N189" s="95">
        <f>'Bil 1 2008-2024'!N189</f>
        <v>196089.91755898297</v>
      </c>
      <c r="O189" s="86">
        <f t="shared" si="27"/>
        <v>21662649</v>
      </c>
      <c r="P189" s="11">
        <f>'Bil 1 2008-2024'!P189</f>
        <v>-107847</v>
      </c>
      <c r="Q189" s="11">
        <f t="shared" si="28"/>
        <v>21554802</v>
      </c>
      <c r="R189" s="11">
        <f>'Bil 1 2008-2024'!R189</f>
        <v>-287517</v>
      </c>
      <c r="S189" s="11">
        <f t="shared" si="29"/>
        <v>21267285</v>
      </c>
      <c r="T189" s="11">
        <f>'Bil 1 2008-2024'!T189</f>
        <v>260483</v>
      </c>
      <c r="U189" s="11">
        <f t="shared" si="30"/>
        <v>21527768</v>
      </c>
      <c r="V189" s="11">
        <f>'Bil 1 2008-2024'!V189</f>
        <v>365509</v>
      </c>
      <c r="W189" s="11">
        <f t="shared" si="31"/>
        <v>21893277</v>
      </c>
      <c r="X189" s="11">
        <f>'Bil 1 2008-2024'!X189</f>
        <v>4026602</v>
      </c>
      <c r="Y189" s="11">
        <f t="shared" si="32"/>
        <v>25919879</v>
      </c>
      <c r="Z189" s="11">
        <f>'Bil 1 2008-2024'!Z189</f>
        <v>710797</v>
      </c>
      <c r="AA189" s="11">
        <f t="shared" si="32"/>
        <v>26630676</v>
      </c>
      <c r="AB189" s="11">
        <f>'Bil 1 2008-2024'!AB189</f>
        <v>906623</v>
      </c>
      <c r="AC189" s="301">
        <f t="shared" si="33"/>
        <v>27537299</v>
      </c>
      <c r="AD189" s="11">
        <f>'Bil 1 2008-2024'!AD189</f>
        <v>3046445</v>
      </c>
      <c r="AE189" s="301">
        <f t="shared" si="33"/>
        <v>30583744</v>
      </c>
      <c r="AF189" s="2"/>
      <c r="AG189" s="2"/>
      <c r="AH189" s="2"/>
    </row>
    <row r="190" spans="1:34" ht="14.25">
      <c r="A190" s="9">
        <v>1730</v>
      </c>
      <c r="B190" s="10" t="s">
        <v>373</v>
      </c>
      <c r="C190" s="87">
        <v>11494479.677504877</v>
      </c>
      <c r="D190" s="87">
        <v>2987797</v>
      </c>
      <c r="E190" s="86">
        <f t="shared" si="23"/>
        <v>14482276.677504877</v>
      </c>
      <c r="F190" s="87">
        <v>450172</v>
      </c>
      <c r="G190" s="86">
        <f t="shared" si="24"/>
        <v>14932448.677504877</v>
      </c>
      <c r="H190" s="87">
        <v>825008</v>
      </c>
      <c r="I190" s="86">
        <f t="shared" si="25"/>
        <v>15757456.677504877</v>
      </c>
      <c r="J190" s="86">
        <f>'Bil 1 2008-2024'!K190</f>
        <v>1254317</v>
      </c>
      <c r="K190" s="194">
        <f>'Bil 1 2008-2024'!L190</f>
        <v>182759</v>
      </c>
      <c r="L190" s="211">
        <v>397262</v>
      </c>
      <c r="M190" s="95">
        <f t="shared" si="26"/>
        <v>17194532.677504875</v>
      </c>
      <c r="N190" s="95">
        <f>'Bil 1 2008-2024'!N190</f>
        <v>-40276.677504874766</v>
      </c>
      <c r="O190" s="86">
        <f t="shared" si="27"/>
        <v>17154256</v>
      </c>
      <c r="P190" s="11">
        <f>'Bil 1 2008-2024'!P190</f>
        <v>-434698</v>
      </c>
      <c r="Q190" s="11">
        <f t="shared" si="28"/>
        <v>16719558</v>
      </c>
      <c r="R190" s="11">
        <f>'Bil 1 2008-2024'!R190</f>
        <v>-379092</v>
      </c>
      <c r="S190" s="11">
        <f t="shared" si="29"/>
        <v>16340466</v>
      </c>
      <c r="T190" s="11">
        <f>'Bil 1 2008-2024'!T190</f>
        <v>140128</v>
      </c>
      <c r="U190" s="11">
        <f t="shared" si="30"/>
        <v>16480594</v>
      </c>
      <c r="V190" s="11">
        <f>'Bil 1 2008-2024'!V190</f>
        <v>325906</v>
      </c>
      <c r="W190" s="11">
        <f t="shared" si="31"/>
        <v>16806500</v>
      </c>
      <c r="X190" s="11">
        <f>'Bil 1 2008-2024'!X190</f>
        <v>233164</v>
      </c>
      <c r="Y190" s="11">
        <f t="shared" si="32"/>
        <v>17039664</v>
      </c>
      <c r="Z190" s="11">
        <f>'Bil 1 2008-2024'!Z190</f>
        <v>268015</v>
      </c>
      <c r="AA190" s="11">
        <f t="shared" si="32"/>
        <v>17307679</v>
      </c>
      <c r="AB190" s="11">
        <f>'Bil 1 2008-2024'!AB190</f>
        <v>695433</v>
      </c>
      <c r="AC190" s="301">
        <f t="shared" si="33"/>
        <v>18003112</v>
      </c>
      <c r="AD190" s="11">
        <f>'Bil 1 2008-2024'!AD190</f>
        <v>2776866</v>
      </c>
      <c r="AE190" s="301">
        <f t="shared" si="33"/>
        <v>20779978</v>
      </c>
      <c r="AF190" s="2"/>
      <c r="AG190" s="2"/>
      <c r="AH190" s="2"/>
    </row>
    <row r="191" spans="1:34" ht="14.25">
      <c r="A191" s="9">
        <v>1737</v>
      </c>
      <c r="B191" s="10" t="s">
        <v>375</v>
      </c>
      <c r="C191" s="87">
        <v>17124130.630410686</v>
      </c>
      <c r="D191" s="87">
        <v>3079500</v>
      </c>
      <c r="E191" s="86">
        <f t="shared" si="23"/>
        <v>20203630.630410686</v>
      </c>
      <c r="F191" s="87">
        <v>1078986</v>
      </c>
      <c r="G191" s="86">
        <f t="shared" si="24"/>
        <v>21282616.630410686</v>
      </c>
      <c r="H191" s="87">
        <v>293841</v>
      </c>
      <c r="I191" s="86">
        <f t="shared" si="25"/>
        <v>21576457.630410686</v>
      </c>
      <c r="J191" s="86">
        <f>'Bil 1 2008-2024'!K191</f>
        <v>2136492</v>
      </c>
      <c r="K191" s="194">
        <f>'Bil 1 2008-2024'!L191</f>
        <v>59047</v>
      </c>
      <c r="L191" s="211">
        <v>173923</v>
      </c>
      <c r="M191" s="95">
        <f t="shared" si="26"/>
        <v>23771996.630410686</v>
      </c>
      <c r="N191" s="95">
        <f>'Bil 1 2008-2024'!N191</f>
        <v>245094.36958931386</v>
      </c>
      <c r="O191" s="86">
        <f t="shared" si="27"/>
        <v>24017091</v>
      </c>
      <c r="P191" s="11">
        <f>'Bil 1 2008-2024'!P191</f>
        <v>-167546</v>
      </c>
      <c r="Q191" s="11">
        <f t="shared" si="28"/>
        <v>23849545</v>
      </c>
      <c r="R191" s="11">
        <f>'Bil 1 2008-2024'!R191</f>
        <v>111495</v>
      </c>
      <c r="S191" s="11">
        <f t="shared" si="29"/>
        <v>23961040</v>
      </c>
      <c r="T191" s="11">
        <f>'Bil 1 2008-2024'!T191</f>
        <v>328034</v>
      </c>
      <c r="U191" s="11">
        <f t="shared" si="30"/>
        <v>24289074</v>
      </c>
      <c r="V191" s="11">
        <f>'Bil 1 2008-2024'!V191</f>
        <v>593149</v>
      </c>
      <c r="W191" s="11">
        <f t="shared" si="31"/>
        <v>24882223</v>
      </c>
      <c r="X191" s="11">
        <f>'Bil 1 2008-2024'!X191</f>
        <v>1955198</v>
      </c>
      <c r="Y191" s="11">
        <f t="shared" si="32"/>
        <v>26837421</v>
      </c>
      <c r="Z191" s="11">
        <f>'Bil 1 2008-2024'!Z191</f>
        <v>672718</v>
      </c>
      <c r="AA191" s="11">
        <f t="shared" si="32"/>
        <v>27510139</v>
      </c>
      <c r="AB191" s="11">
        <f>'Bil 1 2008-2024'!AB191</f>
        <v>675161</v>
      </c>
      <c r="AC191" s="301">
        <f t="shared" si="33"/>
        <v>28185300</v>
      </c>
      <c r="AD191" s="11">
        <f>'Bil 1 2008-2024'!AD191</f>
        <v>4164106</v>
      </c>
      <c r="AE191" s="301">
        <f t="shared" si="33"/>
        <v>32349406</v>
      </c>
      <c r="AF191" s="2"/>
      <c r="AG191" s="2"/>
      <c r="AH191" s="2"/>
    </row>
    <row r="192" spans="1:34" ht="14.25">
      <c r="A192" s="9">
        <v>1760</v>
      </c>
      <c r="B192" s="10" t="s">
        <v>377</v>
      </c>
      <c r="C192" s="87">
        <v>5971123.762652516</v>
      </c>
      <c r="D192" s="87">
        <v>688619</v>
      </c>
      <c r="E192" s="86">
        <f t="shared" si="23"/>
        <v>6659742.762652516</v>
      </c>
      <c r="F192" s="87">
        <v>478643</v>
      </c>
      <c r="G192" s="86">
        <f t="shared" si="24"/>
        <v>7138385.762652516</v>
      </c>
      <c r="H192" s="87">
        <v>-61086</v>
      </c>
      <c r="I192" s="86">
        <f t="shared" si="25"/>
        <v>7077299.762652516</v>
      </c>
      <c r="J192" s="86">
        <f>'Bil 1 2008-2024'!K192</f>
        <v>449092</v>
      </c>
      <c r="K192" s="194">
        <f>'Bil 1 2008-2024'!L192</f>
        <v>72092</v>
      </c>
      <c r="L192" s="211">
        <v>146952</v>
      </c>
      <c r="M192" s="95">
        <f t="shared" si="26"/>
        <v>7598483.762652516</v>
      </c>
      <c r="N192" s="95">
        <f>'Bil 1 2008-2024'!N192</f>
        <v>-8348.762652516365</v>
      </c>
      <c r="O192" s="86">
        <f t="shared" si="27"/>
        <v>7590135</v>
      </c>
      <c r="P192" s="11">
        <f>'Bil 1 2008-2024'!P192</f>
        <v>-86289</v>
      </c>
      <c r="Q192" s="11">
        <f t="shared" si="28"/>
        <v>7503846</v>
      </c>
      <c r="R192" s="11">
        <f>'Bil 1 2008-2024'!R192</f>
        <v>-358695</v>
      </c>
      <c r="S192" s="11">
        <f t="shared" si="29"/>
        <v>7145151</v>
      </c>
      <c r="T192" s="11">
        <f>'Bil 1 2008-2024'!T192</f>
        <v>36555</v>
      </c>
      <c r="U192" s="11">
        <f t="shared" si="30"/>
        <v>7181706</v>
      </c>
      <c r="V192" s="11">
        <f>'Bil 1 2008-2024'!V192</f>
        <v>33968</v>
      </c>
      <c r="W192" s="11">
        <f t="shared" si="31"/>
        <v>7215674</v>
      </c>
      <c r="X192" s="11">
        <f>'Bil 1 2008-2024'!X192</f>
        <v>325597</v>
      </c>
      <c r="Y192" s="11">
        <f t="shared" si="32"/>
        <v>7541271</v>
      </c>
      <c r="Z192" s="11">
        <f>'Bil 1 2008-2024'!Z192</f>
        <v>83343</v>
      </c>
      <c r="AA192" s="11">
        <f t="shared" si="32"/>
        <v>7624614</v>
      </c>
      <c r="AB192" s="11">
        <f>'Bil 1 2008-2024'!AB192</f>
        <v>194068</v>
      </c>
      <c r="AC192" s="301">
        <f t="shared" si="33"/>
        <v>7818682</v>
      </c>
      <c r="AD192" s="11">
        <f>'Bil 1 2008-2024'!AD192</f>
        <v>2021601</v>
      </c>
      <c r="AE192" s="301">
        <f t="shared" si="33"/>
        <v>9840283</v>
      </c>
      <c r="AF192" s="2"/>
      <c r="AG192" s="2"/>
      <c r="AH192" s="2"/>
    </row>
    <row r="193" spans="1:34" ht="14.25">
      <c r="A193" s="9">
        <v>1761</v>
      </c>
      <c r="B193" s="10" t="s">
        <v>379</v>
      </c>
      <c r="C193" s="87">
        <v>19343039.549776442</v>
      </c>
      <c r="D193" s="87">
        <v>2406420</v>
      </c>
      <c r="E193" s="86">
        <f t="shared" si="23"/>
        <v>21749459.549776442</v>
      </c>
      <c r="F193" s="87">
        <v>973276</v>
      </c>
      <c r="G193" s="86">
        <f t="shared" si="24"/>
        <v>22722735.549776442</v>
      </c>
      <c r="H193" s="87">
        <v>522946</v>
      </c>
      <c r="I193" s="86">
        <f t="shared" si="25"/>
        <v>23245681.549776442</v>
      </c>
      <c r="J193" s="86">
        <f>'Bil 1 2008-2024'!K193</f>
        <v>1762646</v>
      </c>
      <c r="K193" s="194">
        <f>'Bil 1 2008-2024'!L193</f>
        <v>-23424</v>
      </c>
      <c r="L193" s="211">
        <v>-88525</v>
      </c>
      <c r="M193" s="95">
        <f t="shared" si="26"/>
        <v>24984903.549776442</v>
      </c>
      <c r="N193" s="95">
        <f>'Bil 1 2008-2024'!N193</f>
        <v>921701.4502235577</v>
      </c>
      <c r="O193" s="86">
        <f t="shared" si="27"/>
        <v>25906605</v>
      </c>
      <c r="P193" s="11">
        <f>'Bil 1 2008-2024'!P193</f>
        <v>653043</v>
      </c>
      <c r="Q193" s="11">
        <f t="shared" si="28"/>
        <v>26559648</v>
      </c>
      <c r="R193" s="11">
        <f>'Bil 1 2008-2024'!R193</f>
        <v>1119401</v>
      </c>
      <c r="S193" s="11">
        <f t="shared" si="29"/>
        <v>27679049</v>
      </c>
      <c r="T193" s="11">
        <f>'Bil 1 2008-2024'!T193</f>
        <v>754593</v>
      </c>
      <c r="U193" s="11">
        <f t="shared" si="30"/>
        <v>28433642</v>
      </c>
      <c r="V193" s="11">
        <f>'Bil 1 2008-2024'!V193</f>
        <v>1319894</v>
      </c>
      <c r="W193" s="11">
        <f t="shared" si="31"/>
        <v>29753536</v>
      </c>
      <c r="X193" s="11">
        <f>'Bil 1 2008-2024'!X193</f>
        <v>983806</v>
      </c>
      <c r="Y193" s="11">
        <f t="shared" si="32"/>
        <v>30737342</v>
      </c>
      <c r="Z193" s="11">
        <f>'Bil 1 2008-2024'!Z193</f>
        <v>1077396</v>
      </c>
      <c r="AA193" s="11">
        <f t="shared" si="32"/>
        <v>31814738</v>
      </c>
      <c r="AB193" s="11">
        <f>'Bil 1 2008-2024'!AB193</f>
        <v>1459686</v>
      </c>
      <c r="AC193" s="301">
        <f t="shared" si="33"/>
        <v>33274424</v>
      </c>
      <c r="AD193" s="11">
        <f>'Bil 1 2008-2024'!AD193</f>
        <v>1230291</v>
      </c>
      <c r="AE193" s="301">
        <f t="shared" si="33"/>
        <v>34504715</v>
      </c>
      <c r="AF193" s="2"/>
      <c r="AG193" s="2"/>
      <c r="AH193" s="2"/>
    </row>
    <row r="194" spans="1:34" ht="14.25">
      <c r="A194" s="9">
        <v>1762</v>
      </c>
      <c r="B194" s="10" t="s">
        <v>381</v>
      </c>
      <c r="C194" s="87">
        <v>5187197.857008328</v>
      </c>
      <c r="D194" s="87">
        <v>671894</v>
      </c>
      <c r="E194" s="86">
        <f t="shared" si="23"/>
        <v>5859091.857008328</v>
      </c>
      <c r="F194" s="87">
        <v>220247</v>
      </c>
      <c r="G194" s="86">
        <f t="shared" si="24"/>
        <v>6079338.857008328</v>
      </c>
      <c r="H194" s="87">
        <v>30932</v>
      </c>
      <c r="I194" s="86">
        <f t="shared" si="25"/>
        <v>6110270.857008328</v>
      </c>
      <c r="J194" s="86">
        <f>'Bil 1 2008-2024'!K194</f>
        <v>111867</v>
      </c>
      <c r="K194" s="194">
        <f>'Bil 1 2008-2024'!L194</f>
        <v>16594</v>
      </c>
      <c r="L194" s="211">
        <v>41836</v>
      </c>
      <c r="M194" s="95">
        <f t="shared" si="26"/>
        <v>6238731.857008328</v>
      </c>
      <c r="N194" s="95">
        <f>'Bil 1 2008-2024'!N194</f>
        <v>-208790.85700832773</v>
      </c>
      <c r="O194" s="86">
        <f t="shared" si="27"/>
        <v>6029941</v>
      </c>
      <c r="P194" s="11">
        <f>'Bil 1 2008-2024'!P194</f>
        <v>-26276</v>
      </c>
      <c r="Q194" s="11">
        <f t="shared" si="28"/>
        <v>6003665</v>
      </c>
      <c r="R194" s="11">
        <f>'Bil 1 2008-2024'!R194</f>
        <v>-216785</v>
      </c>
      <c r="S194" s="11">
        <f t="shared" si="29"/>
        <v>5786880</v>
      </c>
      <c r="T194" s="11">
        <f>'Bil 1 2008-2024'!T194</f>
        <v>34097</v>
      </c>
      <c r="U194" s="11">
        <f t="shared" si="30"/>
        <v>5820977</v>
      </c>
      <c r="V194" s="11">
        <f>'Bil 1 2008-2024'!V194</f>
        <v>24555</v>
      </c>
      <c r="W194" s="11">
        <f t="shared" si="31"/>
        <v>5845532</v>
      </c>
      <c r="X194" s="11">
        <f>'Bil 1 2008-2024'!X194</f>
        <v>-144190</v>
      </c>
      <c r="Y194" s="11">
        <f t="shared" si="32"/>
        <v>5701342</v>
      </c>
      <c r="Z194" s="11">
        <f>'Bil 1 2008-2024'!Z194</f>
        <v>108625</v>
      </c>
      <c r="AA194" s="11">
        <f t="shared" si="32"/>
        <v>5809967</v>
      </c>
      <c r="AB194" s="11">
        <f>'Bil 1 2008-2024'!AB194</f>
        <v>27508</v>
      </c>
      <c r="AC194" s="301">
        <f t="shared" si="33"/>
        <v>5837475</v>
      </c>
      <c r="AD194" s="11">
        <f>'Bil 1 2008-2024'!AD194</f>
        <v>974451</v>
      </c>
      <c r="AE194" s="301">
        <f t="shared" si="33"/>
        <v>6811926</v>
      </c>
      <c r="AF194" s="2"/>
      <c r="AG194" s="2"/>
      <c r="AH194" s="2"/>
    </row>
    <row r="195" spans="1:34" ht="14.25">
      <c r="A195" s="9">
        <v>1763</v>
      </c>
      <c r="B195" s="10" t="s">
        <v>383</v>
      </c>
      <c r="C195" s="87">
        <v>15225435.513180949</v>
      </c>
      <c r="D195" s="87">
        <v>3051115</v>
      </c>
      <c r="E195" s="86">
        <f t="shared" si="23"/>
        <v>18276550.51318095</v>
      </c>
      <c r="F195" s="87">
        <v>127058</v>
      </c>
      <c r="G195" s="86">
        <f t="shared" si="24"/>
        <v>18403608.51318095</v>
      </c>
      <c r="H195" s="87">
        <v>148246</v>
      </c>
      <c r="I195" s="86">
        <f t="shared" si="25"/>
        <v>18551854.51318095</v>
      </c>
      <c r="J195" s="86">
        <f>'Bil 1 2008-2024'!K195</f>
        <v>1343861</v>
      </c>
      <c r="K195" s="194">
        <f>'Bil 1 2008-2024'!L195</f>
        <v>1983</v>
      </c>
      <c r="L195" s="211">
        <v>-2574</v>
      </c>
      <c r="M195" s="95">
        <f t="shared" si="26"/>
        <v>19897698.51318095</v>
      </c>
      <c r="N195" s="95">
        <f>'Bil 1 2008-2024'!N195</f>
        <v>-20856.513180948794</v>
      </c>
      <c r="O195" s="86">
        <f t="shared" si="27"/>
        <v>19876842</v>
      </c>
      <c r="P195" s="11">
        <f>'Bil 1 2008-2024'!P195</f>
        <v>-26198</v>
      </c>
      <c r="Q195" s="11">
        <f t="shared" si="28"/>
        <v>19850644</v>
      </c>
      <c r="R195" s="11">
        <f>'Bil 1 2008-2024'!R195</f>
        <v>39340</v>
      </c>
      <c r="S195" s="11">
        <f t="shared" si="29"/>
        <v>19889984</v>
      </c>
      <c r="T195" s="11">
        <f>'Bil 1 2008-2024'!T195</f>
        <v>251697</v>
      </c>
      <c r="U195" s="11">
        <f t="shared" si="30"/>
        <v>20141681</v>
      </c>
      <c r="V195" s="11">
        <f>'Bil 1 2008-2024'!V195</f>
        <v>165877</v>
      </c>
      <c r="W195" s="11">
        <f t="shared" si="31"/>
        <v>20307558</v>
      </c>
      <c r="X195" s="11">
        <f>'Bil 1 2008-2024'!X195</f>
        <v>3527936</v>
      </c>
      <c r="Y195" s="11">
        <f t="shared" si="32"/>
        <v>23835494</v>
      </c>
      <c r="Z195" s="11">
        <f>'Bil 1 2008-2024'!Z195</f>
        <v>508590</v>
      </c>
      <c r="AA195" s="11">
        <f t="shared" si="32"/>
        <v>24344084</v>
      </c>
      <c r="AB195" s="11">
        <f>'Bil 1 2008-2024'!AB195</f>
        <v>422015</v>
      </c>
      <c r="AC195" s="301">
        <f t="shared" si="33"/>
        <v>24766099</v>
      </c>
      <c r="AD195" s="11">
        <f>'Bil 1 2008-2024'!AD195</f>
        <v>3509268</v>
      </c>
      <c r="AE195" s="301">
        <f t="shared" si="33"/>
        <v>28275367</v>
      </c>
      <c r="AF195" s="2"/>
      <c r="AG195" s="2"/>
      <c r="AH195" s="2"/>
    </row>
    <row r="196" spans="1:34" ht="14.25">
      <c r="A196" s="9">
        <v>1764</v>
      </c>
      <c r="B196" s="10" t="s">
        <v>385</v>
      </c>
      <c r="C196" s="87">
        <v>12387357.997153852</v>
      </c>
      <c r="D196" s="87">
        <v>1469876</v>
      </c>
      <c r="E196" s="86">
        <f t="shared" si="23"/>
        <v>13857233.997153852</v>
      </c>
      <c r="F196" s="87">
        <v>523218</v>
      </c>
      <c r="G196" s="86">
        <f t="shared" si="24"/>
        <v>14380451.997153852</v>
      </c>
      <c r="H196" s="87">
        <v>-23607</v>
      </c>
      <c r="I196" s="86">
        <f t="shared" si="25"/>
        <v>14356844.997153852</v>
      </c>
      <c r="J196" s="86">
        <f>'Bil 1 2008-2024'!K196</f>
        <v>1589126</v>
      </c>
      <c r="K196" s="194">
        <f>'Bil 1 2008-2024'!L196</f>
        <v>69437</v>
      </c>
      <c r="L196" s="211">
        <v>162192</v>
      </c>
      <c r="M196" s="95">
        <f t="shared" si="26"/>
        <v>16015407.997153852</v>
      </c>
      <c r="N196" s="95">
        <f>'Bil 1 2008-2024'!N196</f>
        <v>-105584.99715385213</v>
      </c>
      <c r="O196" s="86">
        <f t="shared" si="27"/>
        <v>15909823</v>
      </c>
      <c r="P196" s="11">
        <f>'Bil 1 2008-2024'!P196</f>
        <v>-8467</v>
      </c>
      <c r="Q196" s="11">
        <f t="shared" si="28"/>
        <v>15901356</v>
      </c>
      <c r="R196" s="11">
        <f>'Bil 1 2008-2024'!R196</f>
        <v>-838204</v>
      </c>
      <c r="S196" s="11">
        <f t="shared" si="29"/>
        <v>15063152</v>
      </c>
      <c r="T196" s="11">
        <f>'Bil 1 2008-2024'!T196</f>
        <v>197474</v>
      </c>
      <c r="U196" s="11">
        <f t="shared" si="30"/>
        <v>15260626</v>
      </c>
      <c r="V196" s="11">
        <f>'Bil 1 2008-2024'!V196</f>
        <v>209301</v>
      </c>
      <c r="W196" s="11">
        <f t="shared" si="31"/>
        <v>15469927</v>
      </c>
      <c r="X196" s="11">
        <f>'Bil 1 2008-2024'!X196</f>
        <v>1576998</v>
      </c>
      <c r="Y196" s="11">
        <f t="shared" si="32"/>
        <v>17046925</v>
      </c>
      <c r="Z196" s="11">
        <f>'Bil 1 2008-2024'!Z196</f>
        <v>420120</v>
      </c>
      <c r="AA196" s="11">
        <f t="shared" si="32"/>
        <v>17467045</v>
      </c>
      <c r="AB196" s="11">
        <f>'Bil 1 2008-2024'!AB196</f>
        <v>325662</v>
      </c>
      <c r="AC196" s="301">
        <f t="shared" si="33"/>
        <v>17792707</v>
      </c>
      <c r="AD196" s="11">
        <f>'Bil 1 2008-2024'!AD196</f>
        <v>3992043</v>
      </c>
      <c r="AE196" s="301">
        <f t="shared" si="33"/>
        <v>21784750</v>
      </c>
      <c r="AF196" s="2"/>
      <c r="AG196" s="2"/>
      <c r="AH196" s="2"/>
    </row>
    <row r="197" spans="1:34" ht="14.25">
      <c r="A197" s="9">
        <v>1765</v>
      </c>
      <c r="B197" s="10" t="s">
        <v>387</v>
      </c>
      <c r="C197" s="87">
        <v>13126108.511625325</v>
      </c>
      <c r="D197" s="87">
        <v>3227653</v>
      </c>
      <c r="E197" s="86">
        <f t="shared" si="23"/>
        <v>16353761.511625325</v>
      </c>
      <c r="F197" s="87">
        <v>1182224</v>
      </c>
      <c r="G197" s="86">
        <f t="shared" si="24"/>
        <v>17535985.511625327</v>
      </c>
      <c r="H197" s="87">
        <v>162232</v>
      </c>
      <c r="I197" s="86">
        <f t="shared" si="25"/>
        <v>17698217.511625327</v>
      </c>
      <c r="J197" s="86">
        <f>'Bil 1 2008-2024'!K197</f>
        <v>1772841</v>
      </c>
      <c r="K197" s="194">
        <f>'Bil 1 2008-2024'!L197</f>
        <v>145541</v>
      </c>
      <c r="L197" s="211">
        <v>323726</v>
      </c>
      <c r="M197" s="95">
        <f t="shared" si="26"/>
        <v>19616599.511625327</v>
      </c>
      <c r="N197" s="95">
        <f>'Bil 1 2008-2024'!N197</f>
        <v>280878.48837467283</v>
      </c>
      <c r="O197" s="86">
        <f t="shared" si="27"/>
        <v>19897478</v>
      </c>
      <c r="P197" s="11">
        <f>'Bil 1 2008-2024'!P197</f>
        <v>251729</v>
      </c>
      <c r="Q197" s="11">
        <f t="shared" si="28"/>
        <v>20149207</v>
      </c>
      <c r="R197" s="11">
        <f>'Bil 1 2008-2024'!R197</f>
        <v>266762</v>
      </c>
      <c r="S197" s="11">
        <f t="shared" si="29"/>
        <v>20415969</v>
      </c>
      <c r="T197" s="11">
        <f>'Bil 1 2008-2024'!T197</f>
        <v>362661</v>
      </c>
      <c r="U197" s="11">
        <f t="shared" si="30"/>
        <v>20778630</v>
      </c>
      <c r="V197" s="11">
        <f>'Bil 1 2008-2024'!V197</f>
        <v>1027873</v>
      </c>
      <c r="W197" s="11">
        <f t="shared" si="31"/>
        <v>21806503</v>
      </c>
      <c r="X197" s="11">
        <f>'Bil 1 2008-2024'!X197</f>
        <v>1246113</v>
      </c>
      <c r="Y197" s="11">
        <f t="shared" si="32"/>
        <v>23052616</v>
      </c>
      <c r="Z197" s="11">
        <f>'Bil 1 2008-2024'!Z197</f>
        <v>651728</v>
      </c>
      <c r="AA197" s="11">
        <f t="shared" si="32"/>
        <v>23704344</v>
      </c>
      <c r="AB197" s="11">
        <f>'Bil 1 2008-2024'!AB197</f>
        <v>1263548</v>
      </c>
      <c r="AC197" s="301">
        <f t="shared" si="33"/>
        <v>24967892</v>
      </c>
      <c r="AD197" s="11">
        <f>'Bil 1 2008-2024'!AD197</f>
        <v>2382784</v>
      </c>
      <c r="AE197" s="301">
        <f t="shared" si="33"/>
        <v>27350676</v>
      </c>
      <c r="AF197" s="2"/>
      <c r="AG197" s="2"/>
      <c r="AH197" s="2"/>
    </row>
    <row r="198" spans="1:34" ht="14.25">
      <c r="A198" s="9">
        <v>1766</v>
      </c>
      <c r="B198" s="10" t="s">
        <v>389</v>
      </c>
      <c r="C198" s="87">
        <v>18011694.19815699</v>
      </c>
      <c r="D198" s="87">
        <v>3269622</v>
      </c>
      <c r="E198" s="86">
        <f t="shared" si="23"/>
        <v>21281316.19815699</v>
      </c>
      <c r="F198" s="87">
        <v>1104091</v>
      </c>
      <c r="G198" s="86">
        <f t="shared" si="24"/>
        <v>22385407.19815699</v>
      </c>
      <c r="H198" s="87">
        <v>874027</v>
      </c>
      <c r="I198" s="86">
        <f t="shared" si="25"/>
        <v>23259434.19815699</v>
      </c>
      <c r="J198" s="86">
        <f>'Bil 1 2008-2024'!K198</f>
        <v>1992346</v>
      </c>
      <c r="K198" s="194">
        <f>'Bil 1 2008-2024'!L198</f>
        <v>173180</v>
      </c>
      <c r="L198" s="211">
        <v>311778</v>
      </c>
      <c r="M198" s="95">
        <f t="shared" si="26"/>
        <v>25424960.19815699</v>
      </c>
      <c r="N198" s="95">
        <f>'Bil 1 2008-2024'!N198</f>
        <v>238164.8018430099</v>
      </c>
      <c r="O198" s="86">
        <f t="shared" si="27"/>
        <v>25663125</v>
      </c>
      <c r="P198" s="11">
        <f>'Bil 1 2008-2024'!P198</f>
        <v>-527133</v>
      </c>
      <c r="Q198" s="11">
        <f t="shared" si="28"/>
        <v>25135992</v>
      </c>
      <c r="R198" s="11">
        <f>'Bil 1 2008-2024'!R198</f>
        <v>-276711</v>
      </c>
      <c r="S198" s="11">
        <f t="shared" si="29"/>
        <v>24859281</v>
      </c>
      <c r="T198" s="11">
        <f>'Bil 1 2008-2024'!T198</f>
        <v>215567</v>
      </c>
      <c r="U198" s="11">
        <f t="shared" si="30"/>
        <v>25074848</v>
      </c>
      <c r="V198" s="11">
        <f>'Bil 1 2008-2024'!V198</f>
        <v>465144</v>
      </c>
      <c r="W198" s="11">
        <f t="shared" si="31"/>
        <v>25539992</v>
      </c>
      <c r="X198" s="11">
        <f>'Bil 1 2008-2024'!X198</f>
        <v>3178859</v>
      </c>
      <c r="Y198" s="11">
        <f t="shared" si="32"/>
        <v>28718851</v>
      </c>
      <c r="Z198" s="11">
        <f>'Bil 1 2008-2024'!Z198</f>
        <v>477439</v>
      </c>
      <c r="AA198" s="11">
        <f t="shared" si="32"/>
        <v>29196290</v>
      </c>
      <c r="AB198" s="11">
        <f>'Bil 1 2008-2024'!AB198</f>
        <v>1412973</v>
      </c>
      <c r="AC198" s="301">
        <f t="shared" si="33"/>
        <v>30609263</v>
      </c>
      <c r="AD198" s="11">
        <f>'Bil 1 2008-2024'!AD198</f>
        <v>3077333</v>
      </c>
      <c r="AE198" s="301">
        <f t="shared" si="33"/>
        <v>33686596</v>
      </c>
      <c r="AF198" s="2"/>
      <c r="AG198" s="2"/>
      <c r="AH198" s="2"/>
    </row>
    <row r="199" spans="1:34" ht="14.25">
      <c r="A199" s="9">
        <v>1780</v>
      </c>
      <c r="B199" s="10" t="s">
        <v>391</v>
      </c>
      <c r="C199" s="87">
        <v>111030481.9987305</v>
      </c>
      <c r="D199" s="87">
        <v>10652954</v>
      </c>
      <c r="E199" s="86">
        <f aca="true" t="shared" si="34" ref="E199:E262">C199+D199</f>
        <v>121683435.9987305</v>
      </c>
      <c r="F199" s="87">
        <v>3803159</v>
      </c>
      <c r="G199" s="86">
        <f aca="true" t="shared" si="35" ref="G199:G262">E199+F199</f>
        <v>125486594.9987305</v>
      </c>
      <c r="H199" s="87">
        <v>2089538</v>
      </c>
      <c r="I199" s="86">
        <f aca="true" t="shared" si="36" ref="I199:I262">G199+H199</f>
        <v>127576132.9987305</v>
      </c>
      <c r="J199" s="86">
        <f>'Bil 1 2008-2024'!K199</f>
        <v>7845451</v>
      </c>
      <c r="K199" s="194">
        <f>'Bil 1 2008-2024'!L199</f>
        <v>88138</v>
      </c>
      <c r="L199" s="211">
        <v>135184</v>
      </c>
      <c r="M199" s="95">
        <f aca="true" t="shared" si="37" ref="M199:M262">I199+J199+K199</f>
        <v>135509721.99873048</v>
      </c>
      <c r="N199" s="95">
        <f>'Bil 1 2008-2024'!N199</f>
        <v>-1060898.9987304807</v>
      </c>
      <c r="O199" s="86">
        <f aca="true" t="shared" si="38" ref="O199:O262">M199+N199</f>
        <v>134448823</v>
      </c>
      <c r="P199" s="11">
        <f>'Bil 1 2008-2024'!P199</f>
        <v>1789790</v>
      </c>
      <c r="Q199" s="11">
        <f aca="true" t="shared" si="39" ref="Q199:Q262">P199+O199</f>
        <v>136238613</v>
      </c>
      <c r="R199" s="11">
        <f>'Bil 1 2008-2024'!R199</f>
        <v>3311759</v>
      </c>
      <c r="S199" s="11">
        <f aca="true" t="shared" si="40" ref="S199:S262">R199+Q199</f>
        <v>139550372</v>
      </c>
      <c r="T199" s="11">
        <f>'Bil 1 2008-2024'!T199</f>
        <v>4069395</v>
      </c>
      <c r="U199" s="11">
        <f aca="true" t="shared" si="41" ref="U199:U262">T199+S199</f>
        <v>143619767</v>
      </c>
      <c r="V199" s="11">
        <f>'Bil 1 2008-2024'!V199</f>
        <v>5687255</v>
      </c>
      <c r="W199" s="11">
        <f aca="true" t="shared" si="42" ref="W199:W262">V199+U199</f>
        <v>149307022</v>
      </c>
      <c r="X199" s="11">
        <f>'Bil 1 2008-2024'!X199</f>
        <v>7827111</v>
      </c>
      <c r="Y199" s="11">
        <f aca="true" t="shared" si="43" ref="Y199:AA262">X199+W199</f>
        <v>157134133</v>
      </c>
      <c r="Z199" s="11">
        <f>'Bil 1 2008-2024'!Z199</f>
        <v>4910947</v>
      </c>
      <c r="AA199" s="11">
        <f t="shared" si="43"/>
        <v>162045080</v>
      </c>
      <c r="AB199" s="11">
        <f>'Bil 1 2008-2024'!AB199</f>
        <v>5580722</v>
      </c>
      <c r="AC199" s="301">
        <f aca="true" t="shared" si="44" ref="AC199:AE262">AB199+AA199</f>
        <v>167625802</v>
      </c>
      <c r="AD199" s="11">
        <f>'Bil 1 2008-2024'!AD199</f>
        <v>8142075</v>
      </c>
      <c r="AE199" s="301">
        <f t="shared" si="44"/>
        <v>175767877</v>
      </c>
      <c r="AF199" s="2"/>
      <c r="AG199" s="2"/>
      <c r="AH199" s="2"/>
    </row>
    <row r="200" spans="1:34" ht="14.25">
      <c r="A200" s="9">
        <v>1781</v>
      </c>
      <c r="B200" s="10" t="s">
        <v>393</v>
      </c>
      <c r="C200" s="87">
        <v>31723754.107051954</v>
      </c>
      <c r="D200" s="87">
        <v>4328088</v>
      </c>
      <c r="E200" s="86">
        <f t="shared" si="34"/>
        <v>36051842.10705195</v>
      </c>
      <c r="F200" s="87">
        <v>820398</v>
      </c>
      <c r="G200" s="86">
        <f t="shared" si="35"/>
        <v>36872240.10705195</v>
      </c>
      <c r="H200" s="87">
        <v>306562</v>
      </c>
      <c r="I200" s="86">
        <f t="shared" si="36"/>
        <v>37178802.10705195</v>
      </c>
      <c r="J200" s="86">
        <f>'Bil 1 2008-2024'!K200</f>
        <v>2145744</v>
      </c>
      <c r="K200" s="194">
        <f>'Bil 1 2008-2024'!L200</f>
        <v>104703</v>
      </c>
      <c r="L200" s="211">
        <v>222630</v>
      </c>
      <c r="M200" s="95">
        <f t="shared" si="37"/>
        <v>39429249.10705195</v>
      </c>
      <c r="N200" s="95">
        <f>'Bil 1 2008-2024'!N200</f>
        <v>505575.8929480463</v>
      </c>
      <c r="O200" s="86">
        <f t="shared" si="38"/>
        <v>39934825</v>
      </c>
      <c r="P200" s="11">
        <f>'Bil 1 2008-2024'!P200</f>
        <v>-286807</v>
      </c>
      <c r="Q200" s="11">
        <f t="shared" si="39"/>
        <v>39648018</v>
      </c>
      <c r="R200" s="11">
        <f>'Bil 1 2008-2024'!R200</f>
        <v>129441</v>
      </c>
      <c r="S200" s="11">
        <f t="shared" si="40"/>
        <v>39777459</v>
      </c>
      <c r="T200" s="11">
        <f>'Bil 1 2008-2024'!T200</f>
        <v>402283</v>
      </c>
      <c r="U200" s="11">
        <f t="shared" si="41"/>
        <v>40179742</v>
      </c>
      <c r="V200" s="11">
        <f>'Bil 1 2008-2024'!V200</f>
        <v>430717</v>
      </c>
      <c r="W200" s="11">
        <f t="shared" si="42"/>
        <v>40610459</v>
      </c>
      <c r="X200" s="11">
        <f>'Bil 1 2008-2024'!X200</f>
        <v>5454417</v>
      </c>
      <c r="Y200" s="11">
        <f t="shared" si="43"/>
        <v>46064876</v>
      </c>
      <c r="Z200" s="11">
        <f>'Bil 1 2008-2024'!Z200</f>
        <v>2045275</v>
      </c>
      <c r="AA200" s="11">
        <f t="shared" si="43"/>
        <v>48110151</v>
      </c>
      <c r="AB200" s="11">
        <f>'Bil 1 2008-2024'!AB200</f>
        <v>828334</v>
      </c>
      <c r="AC200" s="301">
        <f t="shared" si="44"/>
        <v>48938485</v>
      </c>
      <c r="AD200" s="11">
        <f>'Bil 1 2008-2024'!AD200</f>
        <v>7709654</v>
      </c>
      <c r="AE200" s="301">
        <f t="shared" si="44"/>
        <v>56648139</v>
      </c>
      <c r="AF200" s="2"/>
      <c r="AG200" s="2"/>
      <c r="AH200" s="2"/>
    </row>
    <row r="201" spans="1:34" ht="14.25">
      <c r="A201" s="9">
        <v>1782</v>
      </c>
      <c r="B201" s="10" t="s">
        <v>395</v>
      </c>
      <c r="C201" s="87">
        <v>14347172.761264324</v>
      </c>
      <c r="D201" s="87">
        <v>481696</v>
      </c>
      <c r="E201" s="86">
        <f t="shared" si="34"/>
        <v>14828868.761264324</v>
      </c>
      <c r="F201" s="87">
        <v>535343</v>
      </c>
      <c r="G201" s="86">
        <f t="shared" si="35"/>
        <v>15364211.761264324</v>
      </c>
      <c r="H201" s="87">
        <v>28029</v>
      </c>
      <c r="I201" s="86">
        <f t="shared" si="36"/>
        <v>15392240.761264324</v>
      </c>
      <c r="J201" s="86">
        <f>'Bil 1 2008-2024'!K201</f>
        <v>878958</v>
      </c>
      <c r="K201" s="194">
        <f>'Bil 1 2008-2024'!L201</f>
        <v>26465</v>
      </c>
      <c r="L201" s="211">
        <v>69513</v>
      </c>
      <c r="M201" s="95">
        <f t="shared" si="37"/>
        <v>16297663.761264324</v>
      </c>
      <c r="N201" s="95">
        <f>'Bil 1 2008-2024'!N201</f>
        <v>-172573.7612643242</v>
      </c>
      <c r="O201" s="86">
        <f t="shared" si="38"/>
        <v>16125090</v>
      </c>
      <c r="P201" s="11">
        <f>'Bil 1 2008-2024'!P201</f>
        <v>-69583</v>
      </c>
      <c r="Q201" s="11">
        <f t="shared" si="39"/>
        <v>16055507</v>
      </c>
      <c r="R201" s="11">
        <f>'Bil 1 2008-2024'!R201</f>
        <v>226901</v>
      </c>
      <c r="S201" s="11">
        <f t="shared" si="40"/>
        <v>16282408</v>
      </c>
      <c r="T201" s="11">
        <f>'Bil 1 2008-2024'!T201</f>
        <v>45351</v>
      </c>
      <c r="U201" s="11">
        <f t="shared" si="41"/>
        <v>16327759</v>
      </c>
      <c r="V201" s="11">
        <f>'Bil 1 2008-2024'!V201</f>
        <v>57185</v>
      </c>
      <c r="W201" s="11">
        <f t="shared" si="42"/>
        <v>16384944</v>
      </c>
      <c r="X201" s="11">
        <f>'Bil 1 2008-2024'!X201</f>
        <v>273065</v>
      </c>
      <c r="Y201" s="11">
        <f t="shared" si="43"/>
        <v>16658009</v>
      </c>
      <c r="Z201" s="11">
        <f>'Bil 1 2008-2024'!Z201</f>
        <v>334492</v>
      </c>
      <c r="AA201" s="11">
        <f t="shared" si="43"/>
        <v>16992501</v>
      </c>
      <c r="AB201" s="11">
        <f>'Bil 1 2008-2024'!AB201</f>
        <v>129619</v>
      </c>
      <c r="AC201" s="301">
        <f t="shared" si="44"/>
        <v>17122120</v>
      </c>
      <c r="AD201" s="11">
        <f>'Bil 1 2008-2024'!AD201</f>
        <v>2597385</v>
      </c>
      <c r="AE201" s="301">
        <f t="shared" si="44"/>
        <v>19719505</v>
      </c>
      <c r="AF201" s="2"/>
      <c r="AG201" s="2"/>
      <c r="AH201" s="2"/>
    </row>
    <row r="202" spans="1:34" ht="14.25">
      <c r="A202" s="9">
        <v>1783</v>
      </c>
      <c r="B202" s="10" t="s">
        <v>397</v>
      </c>
      <c r="C202" s="87">
        <v>17279587.123563856</v>
      </c>
      <c r="D202" s="87">
        <v>2764497</v>
      </c>
      <c r="E202" s="86">
        <f t="shared" si="34"/>
        <v>20044084.123563856</v>
      </c>
      <c r="F202" s="87">
        <v>999729</v>
      </c>
      <c r="G202" s="86">
        <f t="shared" si="35"/>
        <v>21043813.123563856</v>
      </c>
      <c r="H202" s="87">
        <v>284852</v>
      </c>
      <c r="I202" s="86">
        <f t="shared" si="36"/>
        <v>21328665.123563856</v>
      </c>
      <c r="J202" s="86">
        <f>'Bil 1 2008-2024'!K202</f>
        <v>208540</v>
      </c>
      <c r="K202" s="194">
        <f>'Bil 1 2008-2024'!L202</f>
        <v>128350</v>
      </c>
      <c r="L202" s="211">
        <v>297152</v>
      </c>
      <c r="M202" s="95">
        <f t="shared" si="37"/>
        <v>21665555.123563856</v>
      </c>
      <c r="N202" s="95">
        <f>'Bil 1 2008-2024'!N202</f>
        <v>-252767.1235638559</v>
      </c>
      <c r="O202" s="86">
        <f t="shared" si="38"/>
        <v>21412788</v>
      </c>
      <c r="P202" s="11">
        <f>'Bil 1 2008-2024'!P202</f>
        <v>-393552</v>
      </c>
      <c r="Q202" s="11">
        <f t="shared" si="39"/>
        <v>21019236</v>
      </c>
      <c r="R202" s="11">
        <f>'Bil 1 2008-2024'!R202</f>
        <v>-755157</v>
      </c>
      <c r="S202" s="11">
        <f t="shared" si="40"/>
        <v>20264079</v>
      </c>
      <c r="T202" s="11">
        <f>'Bil 1 2008-2024'!T202</f>
        <v>-47098</v>
      </c>
      <c r="U202" s="11">
        <f t="shared" si="41"/>
        <v>20216981</v>
      </c>
      <c r="V202" s="11">
        <f>'Bil 1 2008-2024'!V202</f>
        <v>149759</v>
      </c>
      <c r="W202" s="11">
        <f t="shared" si="42"/>
        <v>20366740</v>
      </c>
      <c r="X202" s="11">
        <f>'Bil 1 2008-2024'!X202</f>
        <v>-167126</v>
      </c>
      <c r="Y202" s="11">
        <f t="shared" si="43"/>
        <v>20199614</v>
      </c>
      <c r="Z202" s="11">
        <f>'Bil 1 2008-2024'!Z202</f>
        <v>255428</v>
      </c>
      <c r="AA202" s="11">
        <f t="shared" si="43"/>
        <v>20455042</v>
      </c>
      <c r="AB202" s="11">
        <f>'Bil 1 2008-2024'!AB202</f>
        <v>141353</v>
      </c>
      <c r="AC202" s="301">
        <f t="shared" si="44"/>
        <v>20596395</v>
      </c>
      <c r="AD202" s="11">
        <f>'Bil 1 2008-2024'!AD202</f>
        <v>3294921</v>
      </c>
      <c r="AE202" s="301">
        <f t="shared" si="44"/>
        <v>23891316</v>
      </c>
      <c r="AF202" s="2"/>
      <c r="AG202" s="2"/>
      <c r="AH202" s="2"/>
    </row>
    <row r="203" spans="1:34" ht="14.25">
      <c r="A203" s="9">
        <v>1784</v>
      </c>
      <c r="B203" s="10" t="s">
        <v>399</v>
      </c>
      <c r="C203" s="87">
        <v>34880716.7372394</v>
      </c>
      <c r="D203" s="87">
        <v>8885529</v>
      </c>
      <c r="E203" s="86">
        <f t="shared" si="34"/>
        <v>43766245.7372394</v>
      </c>
      <c r="F203" s="87">
        <v>3075374</v>
      </c>
      <c r="G203" s="86">
        <f t="shared" si="35"/>
        <v>46841619.7372394</v>
      </c>
      <c r="H203" s="87">
        <v>1035493</v>
      </c>
      <c r="I203" s="86">
        <f t="shared" si="36"/>
        <v>47877112.7372394</v>
      </c>
      <c r="J203" s="86">
        <f>'Bil 1 2008-2024'!K203</f>
        <v>2507182</v>
      </c>
      <c r="K203" s="194">
        <f>'Bil 1 2008-2024'!L203</f>
        <v>281268</v>
      </c>
      <c r="L203" s="211">
        <v>684894</v>
      </c>
      <c r="M203" s="95">
        <f t="shared" si="37"/>
        <v>50665562.7372394</v>
      </c>
      <c r="N203" s="95">
        <f>'Bil 1 2008-2024'!N203</f>
        <v>-574216.7372393981</v>
      </c>
      <c r="O203" s="86">
        <f t="shared" si="38"/>
        <v>50091346</v>
      </c>
      <c r="P203" s="11">
        <f>'Bil 1 2008-2024'!P203</f>
        <v>-537237</v>
      </c>
      <c r="Q203" s="11">
        <f t="shared" si="39"/>
        <v>49554109</v>
      </c>
      <c r="R203" s="11">
        <f>'Bil 1 2008-2024'!R203</f>
        <v>112309</v>
      </c>
      <c r="S203" s="11">
        <f t="shared" si="40"/>
        <v>49666418</v>
      </c>
      <c r="T203" s="11">
        <f>'Bil 1 2008-2024'!T203</f>
        <v>421860</v>
      </c>
      <c r="U203" s="11">
        <f t="shared" si="41"/>
        <v>50088278</v>
      </c>
      <c r="V203" s="11">
        <f>'Bil 1 2008-2024'!V203</f>
        <v>912568</v>
      </c>
      <c r="W203" s="11">
        <f t="shared" si="42"/>
        <v>51000846</v>
      </c>
      <c r="X203" s="11">
        <f>'Bil 1 2008-2024'!X203</f>
        <v>4680745</v>
      </c>
      <c r="Y203" s="11">
        <f t="shared" si="43"/>
        <v>55681591</v>
      </c>
      <c r="Z203" s="11">
        <f>'Bil 1 2008-2024'!Z203</f>
        <v>2195837</v>
      </c>
      <c r="AA203" s="11">
        <f t="shared" si="43"/>
        <v>57877428</v>
      </c>
      <c r="AB203" s="11">
        <f>'Bil 1 2008-2024'!AB203</f>
        <v>1820035</v>
      </c>
      <c r="AC203" s="301">
        <f t="shared" si="44"/>
        <v>59697463</v>
      </c>
      <c r="AD203" s="11">
        <f>'Bil 1 2008-2024'!AD203</f>
        <v>7403981</v>
      </c>
      <c r="AE203" s="301">
        <f t="shared" si="44"/>
        <v>67101444</v>
      </c>
      <c r="AF203" s="2"/>
      <c r="AG203" s="2"/>
      <c r="AH203" s="2"/>
    </row>
    <row r="204" spans="1:34" ht="14.25">
      <c r="A204" s="9">
        <v>1785</v>
      </c>
      <c r="B204" s="10" t="s">
        <v>401</v>
      </c>
      <c r="C204" s="87">
        <v>21098236.365634024</v>
      </c>
      <c r="D204" s="87">
        <v>3624398</v>
      </c>
      <c r="E204" s="86">
        <f t="shared" si="34"/>
        <v>24722634.365634024</v>
      </c>
      <c r="F204" s="87">
        <v>1020452</v>
      </c>
      <c r="G204" s="86">
        <f t="shared" si="35"/>
        <v>25743086.365634024</v>
      </c>
      <c r="H204" s="87">
        <v>343173</v>
      </c>
      <c r="I204" s="86">
        <f t="shared" si="36"/>
        <v>26086259.365634024</v>
      </c>
      <c r="J204" s="86">
        <f>'Bil 1 2008-2024'!K204</f>
        <v>2007548</v>
      </c>
      <c r="K204" s="194">
        <f>'Bil 1 2008-2024'!L204</f>
        <v>111498</v>
      </c>
      <c r="L204" s="211">
        <v>257256</v>
      </c>
      <c r="M204" s="95">
        <f t="shared" si="37"/>
        <v>28205305.365634024</v>
      </c>
      <c r="N204" s="95">
        <f>'Bil 1 2008-2024'!N204</f>
        <v>112297.63436597586</v>
      </c>
      <c r="O204" s="86">
        <f t="shared" si="38"/>
        <v>28317603</v>
      </c>
      <c r="P204" s="11">
        <f>'Bil 1 2008-2024'!P204</f>
        <v>-257704</v>
      </c>
      <c r="Q204" s="11">
        <f t="shared" si="39"/>
        <v>28059899</v>
      </c>
      <c r="R204" s="11">
        <f>'Bil 1 2008-2024'!R204</f>
        <v>-1057925</v>
      </c>
      <c r="S204" s="11">
        <f t="shared" si="40"/>
        <v>27001974</v>
      </c>
      <c r="T204" s="11">
        <f>'Bil 1 2008-2024'!T204</f>
        <v>171996</v>
      </c>
      <c r="U204" s="11">
        <f t="shared" si="41"/>
        <v>27173970</v>
      </c>
      <c r="V204" s="11">
        <f>'Bil 1 2008-2024'!V204</f>
        <v>770347</v>
      </c>
      <c r="W204" s="11">
        <f t="shared" si="42"/>
        <v>27944317</v>
      </c>
      <c r="X204" s="11">
        <f>'Bil 1 2008-2024'!X204</f>
        <v>1975223</v>
      </c>
      <c r="Y204" s="11">
        <f t="shared" si="43"/>
        <v>29919540</v>
      </c>
      <c r="Z204" s="11">
        <f>'Bil 1 2008-2024'!Z204</f>
        <v>864266</v>
      </c>
      <c r="AA204" s="11">
        <f t="shared" si="43"/>
        <v>30783806</v>
      </c>
      <c r="AB204" s="11">
        <f>'Bil 1 2008-2024'!AB204</f>
        <v>942481</v>
      </c>
      <c r="AC204" s="301">
        <f t="shared" si="44"/>
        <v>31726287</v>
      </c>
      <c r="AD204" s="11">
        <f>'Bil 1 2008-2024'!AD204</f>
        <v>4630521</v>
      </c>
      <c r="AE204" s="301">
        <f t="shared" si="44"/>
        <v>36356808</v>
      </c>
      <c r="AF204" s="2"/>
      <c r="AG204" s="2"/>
      <c r="AH204" s="2"/>
    </row>
    <row r="205" spans="1:34" ht="14.25">
      <c r="A205" s="9">
        <v>1814</v>
      </c>
      <c r="B205" s="10" t="s">
        <v>403</v>
      </c>
      <c r="C205" s="87">
        <v>9429698.563316625</v>
      </c>
      <c r="D205" s="87">
        <v>1856185</v>
      </c>
      <c r="E205" s="86">
        <f t="shared" si="34"/>
        <v>11285883.563316625</v>
      </c>
      <c r="F205" s="87">
        <v>398786</v>
      </c>
      <c r="G205" s="86">
        <f t="shared" si="35"/>
        <v>11684669.563316625</v>
      </c>
      <c r="H205" s="87">
        <v>117754</v>
      </c>
      <c r="I205" s="86">
        <f t="shared" si="36"/>
        <v>11802423.563316625</v>
      </c>
      <c r="J205" s="86">
        <f>'Bil 1 2008-2024'!K205</f>
        <v>1245279</v>
      </c>
      <c r="K205" s="194">
        <f>'Bil 1 2008-2024'!L205</f>
        <v>43703</v>
      </c>
      <c r="L205" s="211">
        <v>90439</v>
      </c>
      <c r="M205" s="95">
        <f t="shared" si="37"/>
        <v>13091405.563316625</v>
      </c>
      <c r="N205" s="95">
        <f>'Bil 1 2008-2024'!N205</f>
        <v>78867.43668337539</v>
      </c>
      <c r="O205" s="86">
        <f t="shared" si="38"/>
        <v>13170273</v>
      </c>
      <c r="P205" s="11">
        <f>'Bil 1 2008-2024'!P205</f>
        <v>204393</v>
      </c>
      <c r="Q205" s="11">
        <f t="shared" si="39"/>
        <v>13374666</v>
      </c>
      <c r="R205" s="11">
        <f>'Bil 1 2008-2024'!R205</f>
        <v>323434</v>
      </c>
      <c r="S205" s="11">
        <f t="shared" si="40"/>
        <v>13698100</v>
      </c>
      <c r="T205" s="11">
        <f>'Bil 1 2008-2024'!T205</f>
        <v>262620</v>
      </c>
      <c r="U205" s="11">
        <f t="shared" si="41"/>
        <v>13960720</v>
      </c>
      <c r="V205" s="11">
        <f>'Bil 1 2008-2024'!V205</f>
        <v>811418</v>
      </c>
      <c r="W205" s="11">
        <f t="shared" si="42"/>
        <v>14772138</v>
      </c>
      <c r="X205" s="11">
        <f>'Bil 1 2008-2024'!X205</f>
        <v>2432177</v>
      </c>
      <c r="Y205" s="11">
        <f t="shared" si="43"/>
        <v>17204315</v>
      </c>
      <c r="Z205" s="11">
        <f>'Bil 1 2008-2024'!Z205</f>
        <v>360354</v>
      </c>
      <c r="AA205" s="11">
        <f t="shared" si="43"/>
        <v>17564669</v>
      </c>
      <c r="AB205" s="11">
        <f>'Bil 1 2008-2024'!AB205</f>
        <v>1006079</v>
      </c>
      <c r="AC205" s="301">
        <f t="shared" si="44"/>
        <v>18570748</v>
      </c>
      <c r="AD205" s="11">
        <f>'Bil 1 2008-2024'!AD205</f>
        <v>2363664</v>
      </c>
      <c r="AE205" s="301">
        <f t="shared" si="44"/>
        <v>20934412</v>
      </c>
      <c r="AF205" s="2"/>
      <c r="AG205" s="2"/>
      <c r="AH205" s="2"/>
    </row>
    <row r="206" spans="1:34" ht="14.25">
      <c r="A206" s="9">
        <v>1860</v>
      </c>
      <c r="B206" s="10" t="s">
        <v>405</v>
      </c>
      <c r="C206" s="87">
        <v>7893735.263444281</v>
      </c>
      <c r="D206" s="87">
        <v>1161948</v>
      </c>
      <c r="E206" s="86">
        <f t="shared" si="34"/>
        <v>9055683.263444282</v>
      </c>
      <c r="F206" s="87">
        <v>224523</v>
      </c>
      <c r="G206" s="86">
        <f t="shared" si="35"/>
        <v>9280206.263444282</v>
      </c>
      <c r="H206" s="87">
        <v>97701</v>
      </c>
      <c r="I206" s="86">
        <f t="shared" si="36"/>
        <v>9377907.263444282</v>
      </c>
      <c r="J206" s="86">
        <f>'Bil 1 2008-2024'!K206</f>
        <v>152102</v>
      </c>
      <c r="K206" s="194">
        <f>'Bil 1 2008-2024'!L206</f>
        <v>-23453</v>
      </c>
      <c r="L206" s="211">
        <v>-108110</v>
      </c>
      <c r="M206" s="95">
        <f t="shared" si="37"/>
        <v>9506556.263444282</v>
      </c>
      <c r="N206" s="95">
        <f>'Bil 1 2008-2024'!N206</f>
        <v>-104710.26344428211</v>
      </c>
      <c r="O206" s="86">
        <f t="shared" si="38"/>
        <v>9401846</v>
      </c>
      <c r="P206" s="11">
        <f>'Bil 1 2008-2024'!P206</f>
        <v>5163</v>
      </c>
      <c r="Q206" s="11">
        <f t="shared" si="39"/>
        <v>9407009</v>
      </c>
      <c r="R206" s="11">
        <f>'Bil 1 2008-2024'!R206</f>
        <v>-310054</v>
      </c>
      <c r="S206" s="11">
        <f t="shared" si="40"/>
        <v>9096955</v>
      </c>
      <c r="T206" s="11">
        <f>'Bil 1 2008-2024'!T206</f>
        <v>94874</v>
      </c>
      <c r="U206" s="11">
        <f t="shared" si="41"/>
        <v>9191829</v>
      </c>
      <c r="V206" s="11">
        <f>'Bil 1 2008-2024'!V206</f>
        <v>128406</v>
      </c>
      <c r="W206" s="11">
        <f t="shared" si="42"/>
        <v>9320235</v>
      </c>
      <c r="X206" s="11">
        <f>'Bil 1 2008-2024'!X206</f>
        <v>1726627</v>
      </c>
      <c r="Y206" s="11">
        <f t="shared" si="43"/>
        <v>11046862</v>
      </c>
      <c r="Z206" s="11">
        <f>'Bil 1 2008-2024'!Z206</f>
        <v>68245</v>
      </c>
      <c r="AA206" s="11">
        <f t="shared" si="43"/>
        <v>11115107</v>
      </c>
      <c r="AB206" s="11">
        <f>'Bil 1 2008-2024'!AB206</f>
        <v>290734</v>
      </c>
      <c r="AC206" s="301">
        <f t="shared" si="44"/>
        <v>11405841</v>
      </c>
      <c r="AD206" s="11">
        <f>'Bil 1 2008-2024'!AD206</f>
        <v>1914646</v>
      </c>
      <c r="AE206" s="301">
        <f t="shared" si="44"/>
        <v>13320487</v>
      </c>
      <c r="AF206" s="2"/>
      <c r="AG206" s="2"/>
      <c r="AH206" s="2"/>
    </row>
    <row r="207" spans="1:34" ht="14.25">
      <c r="A207" s="9">
        <v>1861</v>
      </c>
      <c r="B207" s="10" t="s">
        <v>407</v>
      </c>
      <c r="C207" s="87">
        <v>20294380.140354816</v>
      </c>
      <c r="D207" s="87">
        <v>4054888</v>
      </c>
      <c r="E207" s="86">
        <f t="shared" si="34"/>
        <v>24349268.140354816</v>
      </c>
      <c r="F207" s="87">
        <v>128225</v>
      </c>
      <c r="G207" s="86">
        <f t="shared" si="35"/>
        <v>24477493.140354816</v>
      </c>
      <c r="H207" s="87">
        <v>478405</v>
      </c>
      <c r="I207" s="86">
        <f t="shared" si="36"/>
        <v>24955898.140354816</v>
      </c>
      <c r="J207" s="86">
        <f>'Bil 1 2008-2024'!K207</f>
        <v>1044969</v>
      </c>
      <c r="K207" s="194">
        <f>'Bil 1 2008-2024'!L207</f>
        <v>49762</v>
      </c>
      <c r="L207" s="211">
        <v>138256</v>
      </c>
      <c r="M207" s="95">
        <f t="shared" si="37"/>
        <v>26050629.140354816</v>
      </c>
      <c r="N207" s="95">
        <f>'Bil 1 2008-2024'!N207</f>
        <v>-164061.14035481587</v>
      </c>
      <c r="O207" s="86">
        <f t="shared" si="38"/>
        <v>25886568</v>
      </c>
      <c r="P207" s="11">
        <f>'Bil 1 2008-2024'!P207</f>
        <v>-300959</v>
      </c>
      <c r="Q207" s="11">
        <f t="shared" si="39"/>
        <v>25585609</v>
      </c>
      <c r="R207" s="11">
        <f>'Bil 1 2008-2024'!R207</f>
        <v>1738644</v>
      </c>
      <c r="S207" s="11">
        <f t="shared" si="40"/>
        <v>27324253</v>
      </c>
      <c r="T207" s="11">
        <f>'Bil 1 2008-2024'!T207</f>
        <v>393244</v>
      </c>
      <c r="U207" s="11">
        <f t="shared" si="41"/>
        <v>27717497</v>
      </c>
      <c r="V207" s="11">
        <f>'Bil 1 2008-2024'!V207</f>
        <v>443420</v>
      </c>
      <c r="W207" s="11">
        <f t="shared" si="42"/>
        <v>28160917</v>
      </c>
      <c r="X207" s="11">
        <f>'Bil 1 2008-2024'!X207</f>
        <v>4573054</v>
      </c>
      <c r="Y207" s="11">
        <f t="shared" si="43"/>
        <v>32733971</v>
      </c>
      <c r="Z207" s="11">
        <f>'Bil 1 2008-2024'!Z207</f>
        <v>587302</v>
      </c>
      <c r="AA207" s="11">
        <f t="shared" si="43"/>
        <v>33321273</v>
      </c>
      <c r="AB207" s="11">
        <f>'Bil 1 2008-2024'!AB207</f>
        <v>1117678</v>
      </c>
      <c r="AC207" s="301">
        <f t="shared" si="44"/>
        <v>34438951</v>
      </c>
      <c r="AD207" s="11">
        <f>'Bil 1 2008-2024'!AD207</f>
        <v>4268139</v>
      </c>
      <c r="AE207" s="301">
        <f t="shared" si="44"/>
        <v>38707090</v>
      </c>
      <c r="AF207" s="2"/>
      <c r="AG207" s="2"/>
      <c r="AH207" s="2"/>
    </row>
    <row r="208" spans="1:34" ht="14.25">
      <c r="A208" s="9">
        <v>1862</v>
      </c>
      <c r="B208" s="10" t="s">
        <v>409</v>
      </c>
      <c r="C208" s="87">
        <v>13187228.158506058</v>
      </c>
      <c r="D208" s="87">
        <v>770253</v>
      </c>
      <c r="E208" s="86">
        <f t="shared" si="34"/>
        <v>13957481.158506058</v>
      </c>
      <c r="F208" s="87">
        <v>251300</v>
      </c>
      <c r="G208" s="86">
        <f t="shared" si="35"/>
        <v>14208781.158506058</v>
      </c>
      <c r="H208" s="87">
        <v>103687</v>
      </c>
      <c r="I208" s="86">
        <f t="shared" si="36"/>
        <v>14312468.158506058</v>
      </c>
      <c r="J208" s="86">
        <f>'Bil 1 2008-2024'!K208</f>
        <v>848592</v>
      </c>
      <c r="K208" s="194">
        <f>'Bil 1 2008-2024'!L208</f>
        <v>-129793</v>
      </c>
      <c r="L208" s="211">
        <v>-387664</v>
      </c>
      <c r="M208" s="95">
        <f t="shared" si="37"/>
        <v>15031267.158506058</v>
      </c>
      <c r="N208" s="95">
        <f>'Bil 1 2008-2024'!N208</f>
        <v>-69363.15850605816</v>
      </c>
      <c r="O208" s="86">
        <f t="shared" si="38"/>
        <v>14961904</v>
      </c>
      <c r="P208" s="11">
        <f>'Bil 1 2008-2024'!P208</f>
        <v>-59064</v>
      </c>
      <c r="Q208" s="11">
        <f t="shared" si="39"/>
        <v>14902840</v>
      </c>
      <c r="R208" s="11">
        <f>'Bil 1 2008-2024'!R208</f>
        <v>272296</v>
      </c>
      <c r="S208" s="11">
        <f t="shared" si="40"/>
        <v>15175136</v>
      </c>
      <c r="T208" s="11">
        <f>'Bil 1 2008-2024'!T208</f>
        <v>163456</v>
      </c>
      <c r="U208" s="11">
        <f t="shared" si="41"/>
        <v>15338592</v>
      </c>
      <c r="V208" s="11">
        <f>'Bil 1 2008-2024'!V208</f>
        <v>147300</v>
      </c>
      <c r="W208" s="11">
        <f t="shared" si="42"/>
        <v>15485892</v>
      </c>
      <c r="X208" s="11">
        <f>'Bil 1 2008-2024'!X208</f>
        <v>1429141</v>
      </c>
      <c r="Y208" s="11">
        <f t="shared" si="43"/>
        <v>16915033</v>
      </c>
      <c r="Z208" s="11">
        <f>'Bil 1 2008-2024'!Z208</f>
        <v>162112</v>
      </c>
      <c r="AA208" s="11">
        <f t="shared" si="43"/>
        <v>17077145</v>
      </c>
      <c r="AB208" s="11">
        <f>'Bil 1 2008-2024'!AB208</f>
        <v>295275</v>
      </c>
      <c r="AC208" s="301">
        <f t="shared" si="44"/>
        <v>17372420</v>
      </c>
      <c r="AD208" s="11">
        <f>'Bil 1 2008-2024'!AD208</f>
        <v>2577672</v>
      </c>
      <c r="AE208" s="301">
        <f t="shared" si="44"/>
        <v>19950092</v>
      </c>
      <c r="AF208" s="2"/>
      <c r="AG208" s="2"/>
      <c r="AH208" s="2"/>
    </row>
    <row r="209" spans="1:34" ht="14.25">
      <c r="A209" s="9">
        <v>1863</v>
      </c>
      <c r="B209" s="10" t="s">
        <v>411</v>
      </c>
      <c r="C209" s="87">
        <v>9937257.370021844</v>
      </c>
      <c r="D209" s="87">
        <v>623735</v>
      </c>
      <c r="E209" s="86">
        <f t="shared" si="34"/>
        <v>10560992.370021844</v>
      </c>
      <c r="F209" s="87">
        <v>841297</v>
      </c>
      <c r="G209" s="86">
        <f t="shared" si="35"/>
        <v>11402289.370021844</v>
      </c>
      <c r="H209" s="87">
        <v>94460</v>
      </c>
      <c r="I209" s="86">
        <f t="shared" si="36"/>
        <v>11496749.370021844</v>
      </c>
      <c r="J209" s="86">
        <f>'Bil 1 2008-2024'!K209</f>
        <v>1024351</v>
      </c>
      <c r="K209" s="194">
        <f>'Bil 1 2008-2024'!L209</f>
        <v>33998</v>
      </c>
      <c r="L209" s="211">
        <v>103774</v>
      </c>
      <c r="M209" s="95">
        <f t="shared" si="37"/>
        <v>12555098.370021844</v>
      </c>
      <c r="N209" s="95">
        <f>'Bil 1 2008-2024'!N209</f>
        <v>-44909.37002184428</v>
      </c>
      <c r="O209" s="86">
        <f t="shared" si="38"/>
        <v>12510189</v>
      </c>
      <c r="P209" s="11">
        <f>'Bil 1 2008-2024'!P209</f>
        <v>-92357</v>
      </c>
      <c r="Q209" s="11">
        <f t="shared" si="39"/>
        <v>12417832</v>
      </c>
      <c r="R209" s="11">
        <f>'Bil 1 2008-2024'!R209</f>
        <v>-126644</v>
      </c>
      <c r="S209" s="11">
        <f t="shared" si="40"/>
        <v>12291188</v>
      </c>
      <c r="T209" s="11">
        <f>'Bil 1 2008-2024'!T209</f>
        <v>119853</v>
      </c>
      <c r="U209" s="11">
        <f t="shared" si="41"/>
        <v>12411041</v>
      </c>
      <c r="V209" s="11">
        <f>'Bil 1 2008-2024'!V209</f>
        <v>137197</v>
      </c>
      <c r="W209" s="11">
        <f t="shared" si="42"/>
        <v>12548238</v>
      </c>
      <c r="X209" s="11">
        <f>'Bil 1 2008-2024'!X209</f>
        <v>969086</v>
      </c>
      <c r="Y209" s="11">
        <f t="shared" si="43"/>
        <v>13517324</v>
      </c>
      <c r="Z209" s="11">
        <f>'Bil 1 2008-2024'!Z209</f>
        <v>249196</v>
      </c>
      <c r="AA209" s="11">
        <f t="shared" si="43"/>
        <v>13766520</v>
      </c>
      <c r="AB209" s="11">
        <f>'Bil 1 2008-2024'!AB209</f>
        <v>217081</v>
      </c>
      <c r="AC209" s="301">
        <f t="shared" si="44"/>
        <v>13983601</v>
      </c>
      <c r="AD209" s="11">
        <f>'Bil 1 2008-2024'!AD209</f>
        <v>2546868</v>
      </c>
      <c r="AE209" s="301">
        <f t="shared" si="44"/>
        <v>16530469</v>
      </c>
      <c r="AF209" s="2"/>
      <c r="AG209" s="2"/>
      <c r="AH209" s="2"/>
    </row>
    <row r="210" spans="1:34" ht="14.25">
      <c r="A210" s="9">
        <v>1864</v>
      </c>
      <c r="B210" s="10" t="s">
        <v>413</v>
      </c>
      <c r="C210" s="87">
        <v>6898547.9696688615</v>
      </c>
      <c r="D210" s="87">
        <v>422129</v>
      </c>
      <c r="E210" s="86">
        <f t="shared" si="34"/>
        <v>7320676.9696688615</v>
      </c>
      <c r="F210" s="87">
        <v>356120</v>
      </c>
      <c r="G210" s="86">
        <f t="shared" si="35"/>
        <v>7676796.9696688615</v>
      </c>
      <c r="H210" s="87">
        <v>-18604</v>
      </c>
      <c r="I210" s="86">
        <f t="shared" si="36"/>
        <v>7658192.9696688615</v>
      </c>
      <c r="J210" s="86">
        <f>'Bil 1 2008-2024'!K210</f>
        <v>777940</v>
      </c>
      <c r="K210" s="194">
        <f>'Bil 1 2008-2024'!L210</f>
        <v>26769</v>
      </c>
      <c r="L210" s="211">
        <v>69691</v>
      </c>
      <c r="M210" s="95">
        <f t="shared" si="37"/>
        <v>8462901.969668861</v>
      </c>
      <c r="N210" s="95">
        <f>'Bil 1 2008-2024'!N210</f>
        <v>-38205.96966886148</v>
      </c>
      <c r="O210" s="86">
        <f t="shared" si="38"/>
        <v>8424696</v>
      </c>
      <c r="P210" s="11">
        <f>'Bil 1 2008-2024'!P210</f>
        <v>50468</v>
      </c>
      <c r="Q210" s="11">
        <f t="shared" si="39"/>
        <v>8475164</v>
      </c>
      <c r="R210" s="11">
        <f>'Bil 1 2008-2024'!R210</f>
        <v>282692</v>
      </c>
      <c r="S210" s="11">
        <f t="shared" si="40"/>
        <v>8757856</v>
      </c>
      <c r="T210" s="11">
        <f>'Bil 1 2008-2024'!T210</f>
        <v>55726</v>
      </c>
      <c r="U210" s="11">
        <f t="shared" si="41"/>
        <v>8813582</v>
      </c>
      <c r="V210" s="11">
        <f>'Bil 1 2008-2024'!V210</f>
        <v>86801</v>
      </c>
      <c r="W210" s="11">
        <f t="shared" si="42"/>
        <v>8900383</v>
      </c>
      <c r="X210" s="11">
        <f>'Bil 1 2008-2024'!X210</f>
        <v>1019694</v>
      </c>
      <c r="Y210" s="11">
        <f t="shared" si="43"/>
        <v>9920077</v>
      </c>
      <c r="Z210" s="11">
        <f>'Bil 1 2008-2024'!Z210</f>
        <v>144651</v>
      </c>
      <c r="AA210" s="11">
        <f t="shared" si="43"/>
        <v>10064728</v>
      </c>
      <c r="AB210" s="11">
        <f>'Bil 1 2008-2024'!AB210</f>
        <v>102246</v>
      </c>
      <c r="AC210" s="301">
        <f t="shared" si="44"/>
        <v>10166974</v>
      </c>
      <c r="AD210" s="11">
        <f>'Bil 1 2008-2024'!AD210</f>
        <v>914964</v>
      </c>
      <c r="AE210" s="301">
        <f t="shared" si="44"/>
        <v>11081938</v>
      </c>
      <c r="AF210" s="2"/>
      <c r="AG210" s="2"/>
      <c r="AH210" s="2"/>
    </row>
    <row r="211" spans="1:34" ht="14.25">
      <c r="A211" s="9">
        <v>1880</v>
      </c>
      <c r="B211" s="10" t="s">
        <v>415</v>
      </c>
      <c r="C211" s="87">
        <v>173066923.58267486</v>
      </c>
      <c r="D211" s="87">
        <v>15433973</v>
      </c>
      <c r="E211" s="86">
        <f t="shared" si="34"/>
        <v>188500896.58267486</v>
      </c>
      <c r="F211" s="87">
        <v>3875644</v>
      </c>
      <c r="G211" s="86">
        <f t="shared" si="35"/>
        <v>192376540.58267486</v>
      </c>
      <c r="H211" s="87">
        <v>2955109</v>
      </c>
      <c r="I211" s="86">
        <f t="shared" si="36"/>
        <v>195331649.58267486</v>
      </c>
      <c r="J211" s="86">
        <f>'Bil 1 2008-2024'!K211</f>
        <v>11402422</v>
      </c>
      <c r="K211" s="194">
        <f>'Bil 1 2008-2024'!L211</f>
        <v>-112687</v>
      </c>
      <c r="L211" s="211">
        <v>-181126</v>
      </c>
      <c r="M211" s="95">
        <f t="shared" si="37"/>
        <v>206621384.58267486</v>
      </c>
      <c r="N211" s="95">
        <f>'Bil 1 2008-2024'!N211</f>
        <v>-2563570.582674861</v>
      </c>
      <c r="O211" s="86">
        <f t="shared" si="38"/>
        <v>204057814</v>
      </c>
      <c r="P211" s="11">
        <f>'Bil 1 2008-2024'!P211</f>
        <v>2126715</v>
      </c>
      <c r="Q211" s="11">
        <f t="shared" si="39"/>
        <v>206184529</v>
      </c>
      <c r="R211" s="11">
        <f>'Bil 1 2008-2024'!R211</f>
        <v>7168077</v>
      </c>
      <c r="S211" s="11">
        <f t="shared" si="40"/>
        <v>213352606</v>
      </c>
      <c r="T211" s="11">
        <f>'Bil 1 2008-2024'!T211</f>
        <v>6287812</v>
      </c>
      <c r="U211" s="11">
        <f t="shared" si="41"/>
        <v>219640418</v>
      </c>
      <c r="V211" s="11">
        <f>'Bil 1 2008-2024'!V211</f>
        <v>8768312</v>
      </c>
      <c r="W211" s="11">
        <f t="shared" si="42"/>
        <v>228408730</v>
      </c>
      <c r="X211" s="11">
        <f>'Bil 1 2008-2024'!X211</f>
        <v>11904859</v>
      </c>
      <c r="Y211" s="11">
        <f t="shared" si="43"/>
        <v>240313589</v>
      </c>
      <c r="Z211" s="11">
        <f>'Bil 1 2008-2024'!Z211</f>
        <v>7011881</v>
      </c>
      <c r="AA211" s="11">
        <f t="shared" si="43"/>
        <v>247325470</v>
      </c>
      <c r="AB211" s="11">
        <f>'Bil 1 2008-2024'!AB211</f>
        <v>9058890</v>
      </c>
      <c r="AC211" s="301">
        <f t="shared" si="44"/>
        <v>256384360</v>
      </c>
      <c r="AD211" s="11">
        <f>'Bil 1 2008-2024'!AD211</f>
        <v>12263158</v>
      </c>
      <c r="AE211" s="301">
        <f t="shared" si="44"/>
        <v>268647518</v>
      </c>
      <c r="AF211" s="2"/>
      <c r="AG211" s="2"/>
      <c r="AH211" s="2"/>
    </row>
    <row r="212" spans="1:34" ht="14.25">
      <c r="A212" s="9">
        <v>1881</v>
      </c>
      <c r="B212" s="10" t="s">
        <v>417</v>
      </c>
      <c r="C212" s="87">
        <v>26265503.903007332</v>
      </c>
      <c r="D212" s="87">
        <v>5062540</v>
      </c>
      <c r="E212" s="86">
        <f t="shared" si="34"/>
        <v>31328043.903007332</v>
      </c>
      <c r="F212" s="87">
        <v>890189</v>
      </c>
      <c r="G212" s="86">
        <f t="shared" si="35"/>
        <v>32218232.903007332</v>
      </c>
      <c r="H212" s="87">
        <v>525114</v>
      </c>
      <c r="I212" s="86">
        <f t="shared" si="36"/>
        <v>32743346.903007332</v>
      </c>
      <c r="J212" s="86">
        <f>'Bil 1 2008-2024'!K212</f>
        <v>1672307</v>
      </c>
      <c r="K212" s="194">
        <f>'Bil 1 2008-2024'!L212</f>
        <v>30642</v>
      </c>
      <c r="L212" s="211">
        <v>39108</v>
      </c>
      <c r="M212" s="95">
        <f t="shared" si="37"/>
        <v>34446295.90300733</v>
      </c>
      <c r="N212" s="95">
        <f>'Bil 1 2008-2024'!N212</f>
        <v>44943.09699267149</v>
      </c>
      <c r="O212" s="86">
        <f t="shared" si="38"/>
        <v>34491239</v>
      </c>
      <c r="P212" s="11">
        <f>'Bil 1 2008-2024'!P212</f>
        <v>102790</v>
      </c>
      <c r="Q212" s="11">
        <f t="shared" si="39"/>
        <v>34594029</v>
      </c>
      <c r="R212" s="11">
        <f>'Bil 1 2008-2024'!R212</f>
        <v>1270735</v>
      </c>
      <c r="S212" s="11">
        <f t="shared" si="40"/>
        <v>35864764</v>
      </c>
      <c r="T212" s="11">
        <f>'Bil 1 2008-2024'!T212</f>
        <v>844719</v>
      </c>
      <c r="U212" s="11">
        <f t="shared" si="41"/>
        <v>36709483</v>
      </c>
      <c r="V212" s="11">
        <f>'Bil 1 2008-2024'!V212</f>
        <v>1191423</v>
      </c>
      <c r="W212" s="11">
        <f t="shared" si="42"/>
        <v>37900906</v>
      </c>
      <c r="X212" s="11">
        <f>'Bil 1 2008-2024'!X212</f>
        <v>3712276</v>
      </c>
      <c r="Y212" s="11">
        <f t="shared" si="43"/>
        <v>41613182</v>
      </c>
      <c r="Z212" s="11">
        <f>'Bil 1 2008-2024'!Z212</f>
        <v>1136091</v>
      </c>
      <c r="AA212" s="11">
        <f t="shared" si="43"/>
        <v>42749273</v>
      </c>
      <c r="AB212" s="11">
        <f>'Bil 1 2008-2024'!AB212</f>
        <v>1637476</v>
      </c>
      <c r="AC212" s="301">
        <f t="shared" si="44"/>
        <v>44386749</v>
      </c>
      <c r="AD212" s="11">
        <f>'Bil 1 2008-2024'!AD212</f>
        <v>2795051</v>
      </c>
      <c r="AE212" s="301">
        <f t="shared" si="44"/>
        <v>47181800</v>
      </c>
      <c r="AF212" s="2"/>
      <c r="AG212" s="2"/>
      <c r="AH212" s="2"/>
    </row>
    <row r="213" spans="1:34" ht="14.25">
      <c r="A213" s="9">
        <v>1882</v>
      </c>
      <c r="B213" s="10" t="s">
        <v>419</v>
      </c>
      <c r="C213" s="87">
        <v>15152357.674519202</v>
      </c>
      <c r="D213" s="87">
        <v>4234537</v>
      </c>
      <c r="E213" s="86">
        <f t="shared" si="34"/>
        <v>19386894.674519204</v>
      </c>
      <c r="F213" s="87">
        <v>729433</v>
      </c>
      <c r="G213" s="86">
        <f t="shared" si="35"/>
        <v>20116327.674519204</v>
      </c>
      <c r="H213" s="87">
        <v>1063058</v>
      </c>
      <c r="I213" s="86">
        <f t="shared" si="36"/>
        <v>21179385.674519204</v>
      </c>
      <c r="J213" s="86">
        <f>'Bil 1 2008-2024'!K213</f>
        <v>2106869</v>
      </c>
      <c r="K213" s="194">
        <f>'Bil 1 2008-2024'!L213</f>
        <v>61332</v>
      </c>
      <c r="L213" s="211">
        <v>210091</v>
      </c>
      <c r="M213" s="95">
        <f t="shared" si="37"/>
        <v>23347586.674519204</v>
      </c>
      <c r="N213" s="95">
        <f>'Bil 1 2008-2024'!N213</f>
        <v>2922.3254807963967</v>
      </c>
      <c r="O213" s="86">
        <f t="shared" si="38"/>
        <v>23350509</v>
      </c>
      <c r="P213" s="11">
        <f>'Bil 1 2008-2024'!P213</f>
        <v>150557</v>
      </c>
      <c r="Q213" s="11">
        <f t="shared" si="39"/>
        <v>23501066</v>
      </c>
      <c r="R213" s="11">
        <f>'Bil 1 2008-2024'!R213</f>
        <v>845755</v>
      </c>
      <c r="S213" s="11">
        <f t="shared" si="40"/>
        <v>24346821</v>
      </c>
      <c r="T213" s="11">
        <f>'Bil 1 2008-2024'!T213</f>
        <v>380755</v>
      </c>
      <c r="U213" s="11">
        <f t="shared" si="41"/>
        <v>24727576</v>
      </c>
      <c r="V213" s="11">
        <f>'Bil 1 2008-2024'!V213</f>
        <v>444619</v>
      </c>
      <c r="W213" s="11">
        <f t="shared" si="42"/>
        <v>25172195</v>
      </c>
      <c r="X213" s="11">
        <f>'Bil 1 2008-2024'!X213</f>
        <v>2257355</v>
      </c>
      <c r="Y213" s="11">
        <f t="shared" si="43"/>
        <v>27429550</v>
      </c>
      <c r="Z213" s="11">
        <f>'Bil 1 2008-2024'!Z213</f>
        <v>557212</v>
      </c>
      <c r="AA213" s="11">
        <f t="shared" si="43"/>
        <v>27986762</v>
      </c>
      <c r="AB213" s="11">
        <f>'Bil 1 2008-2024'!AB213</f>
        <v>1193988</v>
      </c>
      <c r="AC213" s="301">
        <f t="shared" si="44"/>
        <v>29180750</v>
      </c>
      <c r="AD213" s="11">
        <f>'Bil 1 2008-2024'!AD213</f>
        <v>3819895</v>
      </c>
      <c r="AE213" s="301">
        <f t="shared" si="44"/>
        <v>33000645</v>
      </c>
      <c r="AF213" s="2"/>
      <c r="AG213" s="2"/>
      <c r="AH213" s="2"/>
    </row>
    <row r="214" spans="1:34" ht="14.25">
      <c r="A214" s="9">
        <v>1883</v>
      </c>
      <c r="B214" s="10" t="s">
        <v>421</v>
      </c>
      <c r="C214" s="87">
        <v>39844695.01433548</v>
      </c>
      <c r="D214" s="87">
        <v>4478155</v>
      </c>
      <c r="E214" s="86">
        <f t="shared" si="34"/>
        <v>44322850.01433548</v>
      </c>
      <c r="F214" s="87">
        <v>543914</v>
      </c>
      <c r="G214" s="86">
        <f t="shared" si="35"/>
        <v>44866764.01433548</v>
      </c>
      <c r="H214" s="87">
        <v>239613</v>
      </c>
      <c r="I214" s="86">
        <f t="shared" si="36"/>
        <v>45106377.01433548</v>
      </c>
      <c r="J214" s="86">
        <f>'Bil 1 2008-2024'!K214</f>
        <v>2707918</v>
      </c>
      <c r="K214" s="194">
        <f>'Bil 1 2008-2024'!L214</f>
        <v>-9553</v>
      </c>
      <c r="L214" s="211">
        <v>-4083</v>
      </c>
      <c r="M214" s="95">
        <f t="shared" si="37"/>
        <v>47804742.01433548</v>
      </c>
      <c r="N214" s="95">
        <f>'Bil 1 2008-2024'!N214</f>
        <v>-1174568.0143354833</v>
      </c>
      <c r="O214" s="86">
        <f t="shared" si="38"/>
        <v>46630174</v>
      </c>
      <c r="P214" s="11">
        <f>'Bil 1 2008-2024'!P214</f>
        <v>119610</v>
      </c>
      <c r="Q214" s="11">
        <f t="shared" si="39"/>
        <v>46749784</v>
      </c>
      <c r="R214" s="11">
        <f>'Bil 1 2008-2024'!R214</f>
        <v>-591312</v>
      </c>
      <c r="S214" s="11">
        <f t="shared" si="40"/>
        <v>46158472</v>
      </c>
      <c r="T214" s="11">
        <f>'Bil 1 2008-2024'!T214</f>
        <v>937353</v>
      </c>
      <c r="U214" s="11">
        <f t="shared" si="41"/>
        <v>47095825</v>
      </c>
      <c r="V214" s="11">
        <f>'Bil 1 2008-2024'!V214</f>
        <v>517672</v>
      </c>
      <c r="W214" s="11">
        <f t="shared" si="42"/>
        <v>47613497</v>
      </c>
      <c r="X214" s="11">
        <f>'Bil 1 2008-2024'!X214</f>
        <v>10289582</v>
      </c>
      <c r="Y214" s="11">
        <f t="shared" si="43"/>
        <v>57903079</v>
      </c>
      <c r="Z214" s="11">
        <f>'Bil 1 2008-2024'!Z214</f>
        <v>2210914</v>
      </c>
      <c r="AA214" s="11">
        <f t="shared" si="43"/>
        <v>60113993</v>
      </c>
      <c r="AB214" s="11">
        <f>'Bil 1 2008-2024'!AB214</f>
        <v>862510</v>
      </c>
      <c r="AC214" s="301">
        <f t="shared" si="44"/>
        <v>60976503</v>
      </c>
      <c r="AD214" s="11">
        <f>'Bil 1 2008-2024'!AD214</f>
        <v>4844988</v>
      </c>
      <c r="AE214" s="301">
        <f t="shared" si="44"/>
        <v>65821491</v>
      </c>
      <c r="AF214" s="2"/>
      <c r="AG214" s="2"/>
      <c r="AH214" s="2"/>
    </row>
    <row r="215" spans="1:34" ht="14.25">
      <c r="A215" s="9">
        <v>1884</v>
      </c>
      <c r="B215" s="10" t="s">
        <v>423</v>
      </c>
      <c r="C215" s="87">
        <v>13890104.097634492</v>
      </c>
      <c r="D215" s="87">
        <v>2455663</v>
      </c>
      <c r="E215" s="86">
        <f t="shared" si="34"/>
        <v>16345767.097634492</v>
      </c>
      <c r="F215" s="87">
        <v>526760</v>
      </c>
      <c r="G215" s="86">
        <f t="shared" si="35"/>
        <v>16872527.097634494</v>
      </c>
      <c r="H215" s="87">
        <v>-37483</v>
      </c>
      <c r="I215" s="86">
        <f t="shared" si="36"/>
        <v>16835044.097634494</v>
      </c>
      <c r="J215" s="86">
        <f>'Bil 1 2008-2024'!K215</f>
        <v>1545638</v>
      </c>
      <c r="K215" s="194">
        <f>'Bil 1 2008-2024'!L215</f>
        <v>23391</v>
      </c>
      <c r="L215" s="211">
        <v>42972</v>
      </c>
      <c r="M215" s="95">
        <f t="shared" si="37"/>
        <v>18404073.097634494</v>
      </c>
      <c r="N215" s="95">
        <f>'Bil 1 2008-2024'!N215</f>
        <v>82179.9023655057</v>
      </c>
      <c r="O215" s="86">
        <f t="shared" si="38"/>
        <v>18486253</v>
      </c>
      <c r="P215" s="11">
        <f>'Bil 1 2008-2024'!P215</f>
        <v>147676</v>
      </c>
      <c r="Q215" s="11">
        <f t="shared" si="39"/>
        <v>18633929</v>
      </c>
      <c r="R215" s="11">
        <f>'Bil 1 2008-2024'!R215</f>
        <v>1305178</v>
      </c>
      <c r="S215" s="11">
        <f t="shared" si="40"/>
        <v>19939107</v>
      </c>
      <c r="T215" s="11">
        <f>'Bil 1 2008-2024'!T215</f>
        <v>344166</v>
      </c>
      <c r="U215" s="11">
        <f t="shared" si="41"/>
        <v>20283273</v>
      </c>
      <c r="V215" s="11">
        <f>'Bil 1 2008-2024'!V215</f>
        <v>534319</v>
      </c>
      <c r="W215" s="11">
        <f t="shared" si="42"/>
        <v>20817592</v>
      </c>
      <c r="X215" s="11">
        <f>'Bil 1 2008-2024'!X215</f>
        <v>2585191</v>
      </c>
      <c r="Y215" s="11">
        <f t="shared" si="43"/>
        <v>23402783</v>
      </c>
      <c r="Z215" s="11">
        <f>'Bil 1 2008-2024'!Z215</f>
        <v>398801</v>
      </c>
      <c r="AA215" s="11">
        <f t="shared" si="43"/>
        <v>23801584</v>
      </c>
      <c r="AB215" s="11">
        <f>'Bil 1 2008-2024'!AB215</f>
        <v>776194</v>
      </c>
      <c r="AC215" s="301">
        <f t="shared" si="44"/>
        <v>24577778</v>
      </c>
      <c r="AD215" s="11">
        <f>'Bil 1 2008-2024'!AD215</f>
        <v>3184638</v>
      </c>
      <c r="AE215" s="301">
        <f t="shared" si="44"/>
        <v>27762416</v>
      </c>
      <c r="AF215" s="2"/>
      <c r="AG215" s="2"/>
      <c r="AH215" s="2"/>
    </row>
    <row r="216" spans="1:34" ht="14.25">
      <c r="A216" s="9">
        <v>1885</v>
      </c>
      <c r="B216" s="10" t="s">
        <v>425</v>
      </c>
      <c r="C216" s="87">
        <v>30659475.038541794</v>
      </c>
      <c r="D216" s="87">
        <v>4624730</v>
      </c>
      <c r="E216" s="86">
        <f t="shared" si="34"/>
        <v>35284205.038541794</v>
      </c>
      <c r="F216" s="87">
        <v>995321</v>
      </c>
      <c r="G216" s="86">
        <f t="shared" si="35"/>
        <v>36279526.038541794</v>
      </c>
      <c r="H216" s="87">
        <v>801097</v>
      </c>
      <c r="I216" s="86">
        <f t="shared" si="36"/>
        <v>37080623.038541794</v>
      </c>
      <c r="J216" s="86">
        <f>'Bil 1 2008-2024'!K216</f>
        <v>2586603</v>
      </c>
      <c r="K216" s="194">
        <f>'Bil 1 2008-2024'!L216</f>
        <v>49733</v>
      </c>
      <c r="L216" s="211">
        <v>113974</v>
      </c>
      <c r="M216" s="95">
        <f t="shared" si="37"/>
        <v>39716959.038541794</v>
      </c>
      <c r="N216" s="95">
        <f>'Bil 1 2008-2024'!N216</f>
        <v>-254288.03854179382</v>
      </c>
      <c r="O216" s="86">
        <f t="shared" si="38"/>
        <v>39462671</v>
      </c>
      <c r="P216" s="11">
        <f>'Bil 1 2008-2024'!P216</f>
        <v>-240336</v>
      </c>
      <c r="Q216" s="11">
        <f t="shared" si="39"/>
        <v>39222335</v>
      </c>
      <c r="R216" s="11">
        <f>'Bil 1 2008-2024'!R216</f>
        <v>2279725</v>
      </c>
      <c r="S216" s="11">
        <f t="shared" si="40"/>
        <v>41502060</v>
      </c>
      <c r="T216" s="11">
        <f>'Bil 1 2008-2024'!T216</f>
        <v>617668</v>
      </c>
      <c r="U216" s="11">
        <f t="shared" si="41"/>
        <v>42119728</v>
      </c>
      <c r="V216" s="11">
        <f>'Bil 1 2008-2024'!V216</f>
        <v>1495159</v>
      </c>
      <c r="W216" s="11">
        <f t="shared" si="42"/>
        <v>43614887</v>
      </c>
      <c r="X216" s="11">
        <f>'Bil 1 2008-2024'!X216</f>
        <v>5675461</v>
      </c>
      <c r="Y216" s="11">
        <f t="shared" si="43"/>
        <v>49290348</v>
      </c>
      <c r="Z216" s="11">
        <f>'Bil 1 2008-2024'!Z216</f>
        <v>1039707</v>
      </c>
      <c r="AA216" s="11">
        <f t="shared" si="43"/>
        <v>50330055</v>
      </c>
      <c r="AB216" s="11">
        <f>'Bil 1 2008-2024'!AB216</f>
        <v>2305374</v>
      </c>
      <c r="AC216" s="301">
        <f t="shared" si="44"/>
        <v>52635429</v>
      </c>
      <c r="AD216" s="11">
        <f>'Bil 1 2008-2024'!AD216</f>
        <v>5308109</v>
      </c>
      <c r="AE216" s="301">
        <f t="shared" si="44"/>
        <v>57943538</v>
      </c>
      <c r="AF216" s="2"/>
      <c r="AG216" s="2"/>
      <c r="AH216" s="2"/>
    </row>
    <row r="217" spans="1:34" ht="14.25">
      <c r="A217" s="9">
        <v>1904</v>
      </c>
      <c r="B217" s="10" t="s">
        <v>427</v>
      </c>
      <c r="C217" s="87">
        <v>6256791.677421161</v>
      </c>
      <c r="D217" s="87">
        <v>745986</v>
      </c>
      <c r="E217" s="86">
        <f t="shared" si="34"/>
        <v>7002777.677421161</v>
      </c>
      <c r="F217" s="87">
        <v>359810</v>
      </c>
      <c r="G217" s="86">
        <f t="shared" si="35"/>
        <v>7362587.677421161</v>
      </c>
      <c r="H217" s="87">
        <v>110868</v>
      </c>
      <c r="I217" s="86">
        <f t="shared" si="36"/>
        <v>7473455.677421161</v>
      </c>
      <c r="J217" s="86">
        <f>'Bil 1 2008-2024'!K217</f>
        <v>728103</v>
      </c>
      <c r="K217" s="194">
        <f>'Bil 1 2008-2024'!L217</f>
        <v>11249</v>
      </c>
      <c r="L217" s="211">
        <v>19060</v>
      </c>
      <c r="M217" s="95">
        <f t="shared" si="37"/>
        <v>8212807.677421161</v>
      </c>
      <c r="N217" s="95">
        <f>'Bil 1 2008-2024'!N217</f>
        <v>27945.322578839026</v>
      </c>
      <c r="O217" s="86">
        <f t="shared" si="38"/>
        <v>8240753</v>
      </c>
      <c r="P217" s="11">
        <f>'Bil 1 2008-2024'!P217</f>
        <v>-34990</v>
      </c>
      <c r="Q217" s="11">
        <f t="shared" si="39"/>
        <v>8205763</v>
      </c>
      <c r="R217" s="11">
        <f>'Bil 1 2008-2024'!R217</f>
        <v>488360</v>
      </c>
      <c r="S217" s="11">
        <f t="shared" si="40"/>
        <v>8694123</v>
      </c>
      <c r="T217" s="11">
        <f>'Bil 1 2008-2024'!T217</f>
        <v>98847</v>
      </c>
      <c r="U217" s="11">
        <f t="shared" si="41"/>
        <v>8792970</v>
      </c>
      <c r="V217" s="11">
        <f>'Bil 1 2008-2024'!V217</f>
        <v>150343</v>
      </c>
      <c r="W217" s="11">
        <f t="shared" si="42"/>
        <v>8943313</v>
      </c>
      <c r="X217" s="11">
        <f>'Bil 1 2008-2024'!X217</f>
        <v>1342126</v>
      </c>
      <c r="Y217" s="11">
        <f t="shared" si="43"/>
        <v>10285439</v>
      </c>
      <c r="Z217" s="11">
        <f>'Bil 1 2008-2024'!Z217</f>
        <v>92809</v>
      </c>
      <c r="AA217" s="11">
        <f t="shared" si="43"/>
        <v>10378248</v>
      </c>
      <c r="AB217" s="11">
        <f>'Bil 1 2008-2024'!AB217</f>
        <v>308710</v>
      </c>
      <c r="AC217" s="301">
        <f t="shared" si="44"/>
        <v>10686958</v>
      </c>
      <c r="AD217" s="11">
        <f>'Bil 1 2008-2024'!AD217</f>
        <v>1698064</v>
      </c>
      <c r="AE217" s="301">
        <f t="shared" si="44"/>
        <v>12385022</v>
      </c>
      <c r="AF217" s="2"/>
      <c r="AG217" s="2"/>
      <c r="AH217" s="2"/>
    </row>
    <row r="218" spans="1:34" ht="14.25">
      <c r="A218" s="9">
        <v>1907</v>
      </c>
      <c r="B218" s="10" t="s">
        <v>429</v>
      </c>
      <c r="C218" s="87">
        <v>13417091.178296642</v>
      </c>
      <c r="D218" s="87">
        <v>3202291</v>
      </c>
      <c r="E218" s="86">
        <f t="shared" si="34"/>
        <v>16619382.178296642</v>
      </c>
      <c r="F218" s="87">
        <v>425070</v>
      </c>
      <c r="G218" s="86">
        <f t="shared" si="35"/>
        <v>17044452.17829664</v>
      </c>
      <c r="H218" s="87">
        <v>107264</v>
      </c>
      <c r="I218" s="86">
        <f t="shared" si="36"/>
        <v>17151716.17829664</v>
      </c>
      <c r="J218" s="86">
        <f>'Bil 1 2008-2024'!K218</f>
        <v>917714</v>
      </c>
      <c r="K218" s="194">
        <f>'Bil 1 2008-2024'!L218</f>
        <v>16498</v>
      </c>
      <c r="L218" s="211">
        <v>108116</v>
      </c>
      <c r="M218" s="95">
        <f t="shared" si="37"/>
        <v>18085928.17829664</v>
      </c>
      <c r="N218" s="95">
        <f>'Bil 1 2008-2024'!N218</f>
        <v>50442.821703359485</v>
      </c>
      <c r="O218" s="86">
        <f t="shared" si="38"/>
        <v>18136371</v>
      </c>
      <c r="P218" s="11">
        <f>'Bil 1 2008-2024'!P218</f>
        <v>-8121</v>
      </c>
      <c r="Q218" s="11">
        <f t="shared" si="39"/>
        <v>18128250</v>
      </c>
      <c r="R218" s="11">
        <f>'Bil 1 2008-2024'!R218</f>
        <v>-1020650</v>
      </c>
      <c r="S218" s="11">
        <f t="shared" si="40"/>
        <v>17107600</v>
      </c>
      <c r="T218" s="11">
        <f>'Bil 1 2008-2024'!T218</f>
        <v>138115</v>
      </c>
      <c r="U218" s="11">
        <f t="shared" si="41"/>
        <v>17245715</v>
      </c>
      <c r="V218" s="11">
        <f>'Bil 1 2008-2024'!V218</f>
        <v>81188</v>
      </c>
      <c r="W218" s="11">
        <f t="shared" si="42"/>
        <v>17326903</v>
      </c>
      <c r="X218" s="11">
        <f>'Bil 1 2008-2024'!X218</f>
        <v>3650040</v>
      </c>
      <c r="Y218" s="11">
        <f t="shared" si="43"/>
        <v>20976943</v>
      </c>
      <c r="Z218" s="11">
        <f>'Bil 1 2008-2024'!Z218</f>
        <v>213420</v>
      </c>
      <c r="AA218" s="11">
        <f t="shared" si="43"/>
        <v>21190363</v>
      </c>
      <c r="AB218" s="11">
        <f>'Bil 1 2008-2024'!AB218</f>
        <v>303065</v>
      </c>
      <c r="AC218" s="301">
        <f t="shared" si="44"/>
        <v>21493428</v>
      </c>
      <c r="AD218" s="11">
        <f>'Bil 1 2008-2024'!AD218</f>
        <v>2591706</v>
      </c>
      <c r="AE218" s="301">
        <f t="shared" si="44"/>
        <v>24085134</v>
      </c>
      <c r="AF218" s="2"/>
      <c r="AG218" s="2"/>
      <c r="AH218" s="2"/>
    </row>
    <row r="219" spans="1:34" ht="14.25">
      <c r="A219" s="9">
        <v>1960</v>
      </c>
      <c r="B219" s="10" t="s">
        <v>431</v>
      </c>
      <c r="C219" s="87">
        <v>10945731.543553945</v>
      </c>
      <c r="D219" s="87">
        <v>1961329</v>
      </c>
      <c r="E219" s="86">
        <f t="shared" si="34"/>
        <v>12907060.543553945</v>
      </c>
      <c r="F219" s="87">
        <v>250675</v>
      </c>
      <c r="G219" s="86">
        <f t="shared" si="35"/>
        <v>13157735.543553945</v>
      </c>
      <c r="H219" s="87">
        <v>288621</v>
      </c>
      <c r="I219" s="86">
        <f t="shared" si="36"/>
        <v>13446356.543553945</v>
      </c>
      <c r="J219" s="86">
        <f>'Bil 1 2008-2024'!K219</f>
        <v>340848</v>
      </c>
      <c r="K219" s="194">
        <f>'Bil 1 2008-2024'!L219</f>
        <v>23512</v>
      </c>
      <c r="L219" s="211">
        <v>31957</v>
      </c>
      <c r="M219" s="95">
        <f t="shared" si="37"/>
        <v>13810716.543553945</v>
      </c>
      <c r="N219" s="95">
        <f>'Bil 1 2008-2024'!N219</f>
        <v>-71373.54355394468</v>
      </c>
      <c r="O219" s="86">
        <f t="shared" si="38"/>
        <v>13739343</v>
      </c>
      <c r="P219" s="11">
        <f>'Bil 1 2008-2024'!P219</f>
        <v>-155374</v>
      </c>
      <c r="Q219" s="11">
        <f t="shared" si="39"/>
        <v>13583969</v>
      </c>
      <c r="R219" s="11">
        <f>'Bil 1 2008-2024'!R219</f>
        <v>128876</v>
      </c>
      <c r="S219" s="11">
        <f t="shared" si="40"/>
        <v>13712845</v>
      </c>
      <c r="T219" s="11">
        <f>'Bil 1 2008-2024'!T219</f>
        <v>178360</v>
      </c>
      <c r="U219" s="11">
        <f t="shared" si="41"/>
        <v>13891205</v>
      </c>
      <c r="V219" s="11">
        <f>'Bil 1 2008-2024'!V219</f>
        <v>275633</v>
      </c>
      <c r="W219" s="11">
        <f t="shared" si="42"/>
        <v>14166838</v>
      </c>
      <c r="X219" s="11">
        <f>'Bil 1 2008-2024'!X219</f>
        <v>2692040</v>
      </c>
      <c r="Y219" s="11">
        <f t="shared" si="43"/>
        <v>16858878</v>
      </c>
      <c r="Z219" s="11">
        <f>'Bil 1 2008-2024'!Z219</f>
        <v>277918</v>
      </c>
      <c r="AA219" s="11">
        <f t="shared" si="43"/>
        <v>17136796</v>
      </c>
      <c r="AB219" s="11">
        <f>'Bil 1 2008-2024'!AB219</f>
        <v>396385</v>
      </c>
      <c r="AC219" s="301">
        <f t="shared" si="44"/>
        <v>17533181</v>
      </c>
      <c r="AD219" s="11">
        <f>'Bil 1 2008-2024'!AD219</f>
        <v>2660982</v>
      </c>
      <c r="AE219" s="301">
        <f t="shared" si="44"/>
        <v>20194163</v>
      </c>
      <c r="AF219" s="2"/>
      <c r="AG219" s="2"/>
      <c r="AH219" s="2"/>
    </row>
    <row r="220" spans="1:34" ht="14.25">
      <c r="A220" s="9">
        <v>1961</v>
      </c>
      <c r="B220" s="10" t="s">
        <v>433</v>
      </c>
      <c r="C220" s="87">
        <v>20008712.22558617</v>
      </c>
      <c r="D220" s="87">
        <v>3795179</v>
      </c>
      <c r="E220" s="86">
        <f t="shared" si="34"/>
        <v>23803891.22558617</v>
      </c>
      <c r="F220" s="87">
        <v>1038139</v>
      </c>
      <c r="G220" s="86">
        <f t="shared" si="35"/>
        <v>24842030.22558617</v>
      </c>
      <c r="H220" s="87">
        <v>276357</v>
      </c>
      <c r="I220" s="86">
        <f t="shared" si="36"/>
        <v>25118387.22558617</v>
      </c>
      <c r="J220" s="86">
        <f>'Bil 1 2008-2024'!K220</f>
        <v>439560</v>
      </c>
      <c r="K220" s="194">
        <f>'Bil 1 2008-2024'!L220</f>
        <v>62357</v>
      </c>
      <c r="L220" s="211">
        <v>145065</v>
      </c>
      <c r="M220" s="95">
        <f t="shared" si="37"/>
        <v>25620304.22558617</v>
      </c>
      <c r="N220" s="95">
        <f>'Bil 1 2008-2024'!N220</f>
        <v>504461.77441383153</v>
      </c>
      <c r="O220" s="86">
        <f t="shared" si="38"/>
        <v>26124766</v>
      </c>
      <c r="P220" s="11">
        <f>'Bil 1 2008-2024'!P220</f>
        <v>-13916</v>
      </c>
      <c r="Q220" s="11">
        <f t="shared" si="39"/>
        <v>26110850</v>
      </c>
      <c r="R220" s="11">
        <f>'Bil 1 2008-2024'!R220</f>
        <v>-424506</v>
      </c>
      <c r="S220" s="11">
        <f t="shared" si="40"/>
        <v>25686344</v>
      </c>
      <c r="T220" s="11">
        <f>'Bil 1 2008-2024'!T220</f>
        <v>329388</v>
      </c>
      <c r="U220" s="11">
        <f t="shared" si="41"/>
        <v>26015732</v>
      </c>
      <c r="V220" s="11">
        <f>'Bil 1 2008-2024'!V220</f>
        <v>671357</v>
      </c>
      <c r="W220" s="11">
        <f t="shared" si="42"/>
        <v>26687089</v>
      </c>
      <c r="X220" s="11">
        <f>'Bil 1 2008-2024'!X220</f>
        <v>3860487</v>
      </c>
      <c r="Y220" s="11">
        <f t="shared" si="43"/>
        <v>30547576</v>
      </c>
      <c r="Z220" s="11">
        <f>'Bil 1 2008-2024'!Z220</f>
        <v>576094</v>
      </c>
      <c r="AA220" s="11">
        <f t="shared" si="43"/>
        <v>31123670</v>
      </c>
      <c r="AB220" s="11">
        <f>'Bil 1 2008-2024'!AB220</f>
        <v>807559</v>
      </c>
      <c r="AC220" s="301">
        <f t="shared" si="44"/>
        <v>31931229</v>
      </c>
      <c r="AD220" s="11">
        <f>'Bil 1 2008-2024'!AD220</f>
        <v>2470710</v>
      </c>
      <c r="AE220" s="301">
        <f t="shared" si="44"/>
        <v>34401939</v>
      </c>
      <c r="AF220" s="2"/>
      <c r="AG220" s="2"/>
      <c r="AH220" s="2"/>
    </row>
    <row r="221" spans="1:34" ht="14.25">
      <c r="A221" s="9">
        <v>1962</v>
      </c>
      <c r="B221" s="10" t="s">
        <v>435</v>
      </c>
      <c r="C221" s="87">
        <v>7693103.379118396</v>
      </c>
      <c r="D221" s="87">
        <v>856101</v>
      </c>
      <c r="E221" s="86">
        <f t="shared" si="34"/>
        <v>8549204.379118396</v>
      </c>
      <c r="F221" s="87">
        <v>23740</v>
      </c>
      <c r="G221" s="86">
        <f t="shared" si="35"/>
        <v>8572944.379118396</v>
      </c>
      <c r="H221" s="87">
        <v>-22171</v>
      </c>
      <c r="I221" s="86">
        <f t="shared" si="36"/>
        <v>8550773.379118396</v>
      </c>
      <c r="J221" s="86">
        <f>'Bil 1 2008-2024'!K221</f>
        <v>-117736</v>
      </c>
      <c r="K221" s="194">
        <f>'Bil 1 2008-2024'!L221</f>
        <v>32892</v>
      </c>
      <c r="L221" s="211">
        <v>71415</v>
      </c>
      <c r="M221" s="95">
        <f t="shared" si="37"/>
        <v>8465929.379118396</v>
      </c>
      <c r="N221" s="95">
        <f>'Bil 1 2008-2024'!N221</f>
        <v>72181.62088160403</v>
      </c>
      <c r="O221" s="86">
        <f t="shared" si="38"/>
        <v>8538111</v>
      </c>
      <c r="P221" s="11">
        <f>'Bil 1 2008-2024'!P221</f>
        <v>-120145</v>
      </c>
      <c r="Q221" s="11">
        <f t="shared" si="39"/>
        <v>8417966</v>
      </c>
      <c r="R221" s="11">
        <f>'Bil 1 2008-2024'!R221</f>
        <v>275635</v>
      </c>
      <c r="S221" s="11">
        <f t="shared" si="40"/>
        <v>8693601</v>
      </c>
      <c r="T221" s="11">
        <f>'Bil 1 2008-2024'!T221</f>
        <v>131695</v>
      </c>
      <c r="U221" s="11">
        <f t="shared" si="41"/>
        <v>8825296</v>
      </c>
      <c r="V221" s="11">
        <f>'Bil 1 2008-2024'!V221</f>
        <v>72832</v>
      </c>
      <c r="W221" s="11">
        <f t="shared" si="42"/>
        <v>8898128</v>
      </c>
      <c r="X221" s="11">
        <f>'Bil 1 2008-2024'!X221</f>
        <v>862145</v>
      </c>
      <c r="Y221" s="11">
        <f t="shared" si="43"/>
        <v>9760273</v>
      </c>
      <c r="Z221" s="11">
        <f>'Bil 1 2008-2024'!Z221</f>
        <v>93801</v>
      </c>
      <c r="AA221" s="11">
        <f t="shared" si="43"/>
        <v>9854074</v>
      </c>
      <c r="AB221" s="11">
        <f>'Bil 1 2008-2024'!AB221</f>
        <v>180517</v>
      </c>
      <c r="AC221" s="301">
        <f t="shared" si="44"/>
        <v>10034591</v>
      </c>
      <c r="AD221" s="11">
        <f>'Bil 1 2008-2024'!AD221</f>
        <v>2289149</v>
      </c>
      <c r="AE221" s="301">
        <f t="shared" si="44"/>
        <v>12323740</v>
      </c>
      <c r="AF221" s="2"/>
      <c r="AG221" s="2"/>
      <c r="AH221" s="2"/>
    </row>
    <row r="222" spans="1:34" ht="14.25">
      <c r="A222" s="9">
        <v>1980</v>
      </c>
      <c r="B222" s="10" t="s">
        <v>437</v>
      </c>
      <c r="C222" s="87">
        <v>177619008.58731383</v>
      </c>
      <c r="D222" s="87">
        <v>15773089</v>
      </c>
      <c r="E222" s="86">
        <f t="shared" si="34"/>
        <v>193392097.58731383</v>
      </c>
      <c r="F222" s="87">
        <v>2487969</v>
      </c>
      <c r="G222" s="86">
        <f t="shared" si="35"/>
        <v>195880066.58731383</v>
      </c>
      <c r="H222" s="87">
        <v>4010798</v>
      </c>
      <c r="I222" s="86">
        <f t="shared" si="36"/>
        <v>199890864.58731383</v>
      </c>
      <c r="J222" s="86">
        <f>'Bil 1 2008-2024'!K222</f>
        <v>12290193</v>
      </c>
      <c r="K222" s="194">
        <f>'Bil 1 2008-2024'!L222</f>
        <v>26820</v>
      </c>
      <c r="L222" s="211">
        <v>-114783</v>
      </c>
      <c r="M222" s="95">
        <f t="shared" si="37"/>
        <v>212207877.58731383</v>
      </c>
      <c r="N222" s="95">
        <f>'Bil 1 2008-2024'!N222</f>
        <v>-2384581.587313831</v>
      </c>
      <c r="O222" s="86">
        <f t="shared" si="38"/>
        <v>209823296</v>
      </c>
      <c r="P222" s="11">
        <f>'Bil 1 2008-2024'!P222</f>
        <v>2158739</v>
      </c>
      <c r="Q222" s="11">
        <f t="shared" si="39"/>
        <v>211982035</v>
      </c>
      <c r="R222" s="11">
        <f>'Bil 1 2008-2024'!R222</f>
        <v>4908036</v>
      </c>
      <c r="S222" s="11">
        <f t="shared" si="40"/>
        <v>216890071</v>
      </c>
      <c r="T222" s="11">
        <f>'Bil 1 2008-2024'!T222</f>
        <v>6776677</v>
      </c>
      <c r="U222" s="11">
        <f t="shared" si="41"/>
        <v>223666748</v>
      </c>
      <c r="V222" s="11">
        <f>'Bil 1 2008-2024'!V222</f>
        <v>8632361</v>
      </c>
      <c r="W222" s="11">
        <f t="shared" si="42"/>
        <v>232299109</v>
      </c>
      <c r="X222" s="11">
        <f>'Bil 1 2008-2024'!X222</f>
        <v>8753313</v>
      </c>
      <c r="Y222" s="11">
        <f t="shared" si="43"/>
        <v>241052422</v>
      </c>
      <c r="Z222" s="11">
        <f>'Bil 1 2008-2024'!Z222</f>
        <v>7386706</v>
      </c>
      <c r="AA222" s="11">
        <f t="shared" si="43"/>
        <v>248439128</v>
      </c>
      <c r="AB222" s="11">
        <f>'Bil 1 2008-2024'!AB222</f>
        <v>8729818</v>
      </c>
      <c r="AC222" s="301">
        <f t="shared" si="44"/>
        <v>257168946</v>
      </c>
      <c r="AD222" s="11">
        <f>'Bil 1 2008-2024'!AD222</f>
        <v>8488580</v>
      </c>
      <c r="AE222" s="301">
        <f t="shared" si="44"/>
        <v>265657526</v>
      </c>
      <c r="AF222" s="2"/>
      <c r="AG222" s="2"/>
      <c r="AH222" s="2"/>
    </row>
    <row r="223" spans="1:34" ht="14.25">
      <c r="A223" s="9">
        <v>1981</v>
      </c>
      <c r="B223" s="10" t="s">
        <v>439</v>
      </c>
      <c r="C223" s="87">
        <v>28436580.05524903</v>
      </c>
      <c r="D223" s="87">
        <v>5621285</v>
      </c>
      <c r="E223" s="86">
        <f t="shared" si="34"/>
        <v>34057865.055249035</v>
      </c>
      <c r="F223" s="87">
        <v>1205698</v>
      </c>
      <c r="G223" s="86">
        <f t="shared" si="35"/>
        <v>35263563.055249035</v>
      </c>
      <c r="H223" s="87">
        <v>779864</v>
      </c>
      <c r="I223" s="86">
        <f t="shared" si="36"/>
        <v>36043427.055249035</v>
      </c>
      <c r="J223" s="86">
        <f>'Bil 1 2008-2024'!K223</f>
        <v>1466087</v>
      </c>
      <c r="K223" s="194">
        <f>'Bil 1 2008-2024'!L223</f>
        <v>75153</v>
      </c>
      <c r="L223" s="211">
        <v>176529</v>
      </c>
      <c r="M223" s="95">
        <f t="shared" si="37"/>
        <v>37584667.055249035</v>
      </c>
      <c r="N223" s="95">
        <f>'Bil 1 2008-2024'!N223</f>
        <v>-699545.0552490354</v>
      </c>
      <c r="O223" s="86">
        <f t="shared" si="38"/>
        <v>36885122</v>
      </c>
      <c r="P223" s="11">
        <f>'Bil 1 2008-2024'!P223</f>
        <v>-563724</v>
      </c>
      <c r="Q223" s="11">
        <f t="shared" si="39"/>
        <v>36321398</v>
      </c>
      <c r="R223" s="11">
        <f>'Bil 1 2008-2024'!R223</f>
        <v>1491064</v>
      </c>
      <c r="S223" s="11">
        <f t="shared" si="40"/>
        <v>37812462</v>
      </c>
      <c r="T223" s="11">
        <f>'Bil 1 2008-2024'!T223</f>
        <v>460903</v>
      </c>
      <c r="U223" s="11">
        <f t="shared" si="41"/>
        <v>38273365</v>
      </c>
      <c r="V223" s="11">
        <f>'Bil 1 2008-2024'!V223</f>
        <v>1382362</v>
      </c>
      <c r="W223" s="11">
        <f t="shared" si="42"/>
        <v>39655727</v>
      </c>
      <c r="X223" s="11">
        <f>'Bil 1 2008-2024'!X223</f>
        <v>4300347</v>
      </c>
      <c r="Y223" s="11">
        <f t="shared" si="43"/>
        <v>43956074</v>
      </c>
      <c r="Z223" s="11">
        <f>'Bil 1 2008-2024'!Z223</f>
        <v>853091</v>
      </c>
      <c r="AA223" s="11">
        <f t="shared" si="43"/>
        <v>44809165</v>
      </c>
      <c r="AB223" s="11">
        <f>'Bil 1 2008-2024'!AB223</f>
        <v>2562316</v>
      </c>
      <c r="AC223" s="301">
        <f t="shared" si="44"/>
        <v>47371481</v>
      </c>
      <c r="AD223" s="11">
        <f>'Bil 1 2008-2024'!AD223</f>
        <v>4287076</v>
      </c>
      <c r="AE223" s="301">
        <f t="shared" si="44"/>
        <v>51658557</v>
      </c>
      <c r="AF223" s="2"/>
      <c r="AG223" s="2"/>
      <c r="AH223" s="2"/>
    </row>
    <row r="224" spans="1:34" ht="14.25">
      <c r="A224" s="9">
        <v>1982</v>
      </c>
      <c r="B224" s="10" t="s">
        <v>441</v>
      </c>
      <c r="C224" s="87">
        <v>16174118.727807984</v>
      </c>
      <c r="D224" s="87">
        <v>2286598</v>
      </c>
      <c r="E224" s="86">
        <f t="shared" si="34"/>
        <v>18460716.727807984</v>
      </c>
      <c r="F224" s="87">
        <v>475617</v>
      </c>
      <c r="G224" s="86">
        <f t="shared" si="35"/>
        <v>18936333.727807984</v>
      </c>
      <c r="H224" s="87">
        <v>98581</v>
      </c>
      <c r="I224" s="86">
        <f t="shared" si="36"/>
        <v>19034914.727807984</v>
      </c>
      <c r="J224" s="86">
        <f>'Bil 1 2008-2024'!K224</f>
        <v>589839</v>
      </c>
      <c r="K224" s="194">
        <f>'Bil 1 2008-2024'!L224</f>
        <v>63564</v>
      </c>
      <c r="L224" s="211">
        <v>160924</v>
      </c>
      <c r="M224" s="95">
        <f t="shared" si="37"/>
        <v>19688317.727807984</v>
      </c>
      <c r="N224" s="95">
        <f>'Bil 1 2008-2024'!N224</f>
        <v>583395.2721920162</v>
      </c>
      <c r="O224" s="86">
        <f t="shared" si="38"/>
        <v>20271713</v>
      </c>
      <c r="P224" s="11">
        <f>'Bil 1 2008-2024'!P224</f>
        <v>-43383</v>
      </c>
      <c r="Q224" s="11">
        <f t="shared" si="39"/>
        <v>20228330</v>
      </c>
      <c r="R224" s="11">
        <f>'Bil 1 2008-2024'!R224</f>
        <v>-104395</v>
      </c>
      <c r="S224" s="11">
        <f t="shared" si="40"/>
        <v>20123935</v>
      </c>
      <c r="T224" s="11">
        <f>'Bil 1 2008-2024'!T224</f>
        <v>301063</v>
      </c>
      <c r="U224" s="11">
        <f t="shared" si="41"/>
        <v>20424998</v>
      </c>
      <c r="V224" s="11">
        <f>'Bil 1 2008-2024'!V224</f>
        <v>96646</v>
      </c>
      <c r="W224" s="11">
        <f t="shared" si="42"/>
        <v>20521644</v>
      </c>
      <c r="X224" s="11">
        <f>'Bil 1 2008-2024'!X224</f>
        <v>2786869</v>
      </c>
      <c r="Y224" s="11">
        <f t="shared" si="43"/>
        <v>23308513</v>
      </c>
      <c r="Z224" s="11">
        <f>'Bil 1 2008-2024'!Z224</f>
        <v>228129</v>
      </c>
      <c r="AA224" s="11">
        <f t="shared" si="43"/>
        <v>23536642</v>
      </c>
      <c r="AB224" s="11">
        <f>'Bil 1 2008-2024'!AB224</f>
        <v>246455</v>
      </c>
      <c r="AC224" s="301">
        <f t="shared" si="44"/>
        <v>23783097</v>
      </c>
      <c r="AD224" s="11">
        <f>'Bil 1 2008-2024'!AD224</f>
        <v>3036912</v>
      </c>
      <c r="AE224" s="301">
        <f t="shared" si="44"/>
        <v>26820009</v>
      </c>
      <c r="AF224" s="2"/>
      <c r="AG224" s="2"/>
      <c r="AH224" s="2"/>
    </row>
    <row r="225" spans="1:34" ht="14.25">
      <c r="A225" s="9">
        <v>1983</v>
      </c>
      <c r="B225" s="10" t="s">
        <v>443</v>
      </c>
      <c r="C225" s="87">
        <v>32733556.968559723</v>
      </c>
      <c r="D225" s="87">
        <v>4536401</v>
      </c>
      <c r="E225" s="86">
        <f t="shared" si="34"/>
        <v>37269957.96855973</v>
      </c>
      <c r="F225" s="87">
        <v>1885216</v>
      </c>
      <c r="G225" s="86">
        <f t="shared" si="35"/>
        <v>39155173.96855973</v>
      </c>
      <c r="H225" s="87">
        <v>430726</v>
      </c>
      <c r="I225" s="86">
        <f t="shared" si="36"/>
        <v>39585899.96855973</v>
      </c>
      <c r="J225" s="86">
        <f>'Bil 1 2008-2024'!K225</f>
        <v>2138552</v>
      </c>
      <c r="K225" s="194">
        <f>'Bil 1 2008-2024'!L225</f>
        <v>87100</v>
      </c>
      <c r="L225" s="211">
        <v>219783</v>
      </c>
      <c r="M225" s="95">
        <f t="shared" si="37"/>
        <v>41811551.96855973</v>
      </c>
      <c r="N225" s="95">
        <f>'Bil 1 2008-2024'!N225</f>
        <v>-856151.9685597271</v>
      </c>
      <c r="O225" s="86">
        <f t="shared" si="38"/>
        <v>40955400</v>
      </c>
      <c r="P225" s="11">
        <f>'Bil 1 2008-2024'!P225</f>
        <v>-135190</v>
      </c>
      <c r="Q225" s="11">
        <f t="shared" si="39"/>
        <v>40820210</v>
      </c>
      <c r="R225" s="11">
        <f>'Bil 1 2008-2024'!R225</f>
        <v>1131108</v>
      </c>
      <c r="S225" s="11">
        <f t="shared" si="40"/>
        <v>41951318</v>
      </c>
      <c r="T225" s="11">
        <f>'Bil 1 2008-2024'!T225</f>
        <v>900555</v>
      </c>
      <c r="U225" s="11">
        <f t="shared" si="41"/>
        <v>42851873</v>
      </c>
      <c r="V225" s="11">
        <f>'Bil 1 2008-2024'!V225</f>
        <v>1085861</v>
      </c>
      <c r="W225" s="11">
        <f t="shared" si="42"/>
        <v>43937734</v>
      </c>
      <c r="X225" s="11">
        <f>'Bil 1 2008-2024'!X225</f>
        <v>5378321</v>
      </c>
      <c r="Y225" s="11">
        <f t="shared" si="43"/>
        <v>49316055</v>
      </c>
      <c r="Z225" s="11">
        <f>'Bil 1 2008-2024'!Z225</f>
        <v>924487</v>
      </c>
      <c r="AA225" s="11">
        <f t="shared" si="43"/>
        <v>50240542</v>
      </c>
      <c r="AB225" s="11">
        <f>'Bil 1 2008-2024'!AB225</f>
        <v>1774754</v>
      </c>
      <c r="AC225" s="301">
        <f t="shared" si="44"/>
        <v>52015296</v>
      </c>
      <c r="AD225" s="11">
        <f>'Bil 1 2008-2024'!AD225</f>
        <v>3852820</v>
      </c>
      <c r="AE225" s="301">
        <f t="shared" si="44"/>
        <v>55868116</v>
      </c>
      <c r="AF225" s="2"/>
      <c r="AG225" s="2"/>
      <c r="AH225" s="2"/>
    </row>
    <row r="226" spans="1:34" ht="14.25">
      <c r="A226" s="9">
        <v>1984</v>
      </c>
      <c r="B226" s="10" t="s">
        <v>445</v>
      </c>
      <c r="C226" s="87">
        <v>17740641.851120695</v>
      </c>
      <c r="D226" s="87">
        <v>3090591</v>
      </c>
      <c r="E226" s="86">
        <f t="shared" si="34"/>
        <v>20831232.851120695</v>
      </c>
      <c r="F226" s="87">
        <v>1058722</v>
      </c>
      <c r="G226" s="86">
        <f t="shared" si="35"/>
        <v>21889954.851120695</v>
      </c>
      <c r="H226" s="87">
        <v>-126094</v>
      </c>
      <c r="I226" s="86">
        <f t="shared" si="36"/>
        <v>21763860.851120695</v>
      </c>
      <c r="J226" s="86">
        <f>'Bil 1 2008-2024'!K226</f>
        <v>515507</v>
      </c>
      <c r="K226" s="194">
        <f>'Bil 1 2008-2024'!L226</f>
        <v>55357</v>
      </c>
      <c r="L226" s="211">
        <v>117292</v>
      </c>
      <c r="M226" s="95">
        <f t="shared" si="37"/>
        <v>22334724.851120695</v>
      </c>
      <c r="N226" s="95">
        <f>'Bil 1 2008-2024'!N226</f>
        <v>-476767.8511206955</v>
      </c>
      <c r="O226" s="86">
        <f t="shared" si="38"/>
        <v>21857957</v>
      </c>
      <c r="P226" s="11">
        <f>'Bil 1 2008-2024'!P226</f>
        <v>269517</v>
      </c>
      <c r="Q226" s="11">
        <f t="shared" si="39"/>
        <v>22127474</v>
      </c>
      <c r="R226" s="11">
        <f>'Bil 1 2008-2024'!R226</f>
        <v>-863254</v>
      </c>
      <c r="S226" s="11">
        <f t="shared" si="40"/>
        <v>21264220</v>
      </c>
      <c r="T226" s="11">
        <f>'Bil 1 2008-2024'!T226</f>
        <v>508144</v>
      </c>
      <c r="U226" s="11">
        <f t="shared" si="41"/>
        <v>21772364</v>
      </c>
      <c r="V226" s="11">
        <f>'Bil 1 2008-2024'!V226</f>
        <v>468159</v>
      </c>
      <c r="W226" s="11">
        <f t="shared" si="42"/>
        <v>22240523</v>
      </c>
      <c r="X226" s="11">
        <f>'Bil 1 2008-2024'!X226</f>
        <v>3823886</v>
      </c>
      <c r="Y226" s="11">
        <f t="shared" si="43"/>
        <v>26064409</v>
      </c>
      <c r="Z226" s="11">
        <f>'Bil 1 2008-2024'!Z226</f>
        <v>570150</v>
      </c>
      <c r="AA226" s="11">
        <f t="shared" si="43"/>
        <v>26634559</v>
      </c>
      <c r="AB226" s="11">
        <f>'Bil 1 2008-2024'!AB226</f>
        <v>774030</v>
      </c>
      <c r="AC226" s="301">
        <f t="shared" si="44"/>
        <v>27408589</v>
      </c>
      <c r="AD226" s="11">
        <f>'Bil 1 2008-2024'!AD226</f>
        <v>3423511</v>
      </c>
      <c r="AE226" s="301">
        <f t="shared" si="44"/>
        <v>30832100</v>
      </c>
      <c r="AF226" s="2"/>
      <c r="AG226" s="2"/>
      <c r="AH226" s="2"/>
    </row>
    <row r="227" spans="1:34" ht="14.25">
      <c r="A227" s="9">
        <v>2021</v>
      </c>
      <c r="B227" s="10" t="s">
        <v>447</v>
      </c>
      <c r="C227" s="87">
        <v>9252983.062552765</v>
      </c>
      <c r="D227" s="87">
        <v>524107</v>
      </c>
      <c r="E227" s="86">
        <f t="shared" si="34"/>
        <v>9777090.062552765</v>
      </c>
      <c r="F227" s="87">
        <v>629144</v>
      </c>
      <c r="G227" s="86">
        <f t="shared" si="35"/>
        <v>10406234.062552765</v>
      </c>
      <c r="H227" s="87">
        <v>176230</v>
      </c>
      <c r="I227" s="86">
        <f t="shared" si="36"/>
        <v>10582464.062552765</v>
      </c>
      <c r="J227" s="86">
        <f>'Bil 1 2008-2024'!K227</f>
        <v>1632964</v>
      </c>
      <c r="K227" s="194">
        <f>'Bil 1 2008-2024'!L227</f>
        <v>28162</v>
      </c>
      <c r="L227" s="211">
        <v>93699</v>
      </c>
      <c r="M227" s="95">
        <f t="shared" si="37"/>
        <v>12243590.062552765</v>
      </c>
      <c r="N227" s="95">
        <f>'Bil 1 2008-2024'!N227</f>
        <v>-65823.06255276501</v>
      </c>
      <c r="O227" s="86">
        <f t="shared" si="38"/>
        <v>12177767</v>
      </c>
      <c r="P227" s="11">
        <f>'Bil 1 2008-2024'!P227</f>
        <v>206708</v>
      </c>
      <c r="Q227" s="11">
        <f t="shared" si="39"/>
        <v>12384475</v>
      </c>
      <c r="R227" s="11">
        <f>'Bil 1 2008-2024'!R227</f>
        <v>-491569</v>
      </c>
      <c r="S227" s="11">
        <f t="shared" si="40"/>
        <v>11892906</v>
      </c>
      <c r="T227" s="11">
        <f>'Bil 1 2008-2024'!T227</f>
        <v>54627</v>
      </c>
      <c r="U227" s="11">
        <f t="shared" si="41"/>
        <v>11947533</v>
      </c>
      <c r="V227" s="11">
        <f>'Bil 1 2008-2024'!V227</f>
        <v>191658</v>
      </c>
      <c r="W227" s="11">
        <f t="shared" si="42"/>
        <v>12139191</v>
      </c>
      <c r="X227" s="11">
        <f>'Bil 1 2008-2024'!X227</f>
        <v>1593908</v>
      </c>
      <c r="Y227" s="11">
        <f t="shared" si="43"/>
        <v>13733099</v>
      </c>
      <c r="Z227" s="11">
        <f>'Bil 1 2008-2024'!Z227</f>
        <v>100277</v>
      </c>
      <c r="AA227" s="11">
        <f t="shared" si="43"/>
        <v>13833376</v>
      </c>
      <c r="AB227" s="11">
        <f>'Bil 1 2008-2024'!AB227</f>
        <v>246366</v>
      </c>
      <c r="AC227" s="301">
        <f t="shared" si="44"/>
        <v>14079742</v>
      </c>
      <c r="AD227" s="11">
        <f>'Bil 1 2008-2024'!AD227</f>
        <v>1322623</v>
      </c>
      <c r="AE227" s="301">
        <f t="shared" si="44"/>
        <v>15402365</v>
      </c>
      <c r="AF227" s="2"/>
      <c r="AG227" s="2"/>
      <c r="AH227" s="2"/>
    </row>
    <row r="228" spans="1:34" ht="14.25">
      <c r="A228" s="9">
        <v>2023</v>
      </c>
      <c r="B228" s="10" t="s">
        <v>449</v>
      </c>
      <c r="C228" s="87">
        <v>13844928.706461776</v>
      </c>
      <c r="D228" s="87">
        <v>7179593</v>
      </c>
      <c r="E228" s="86">
        <f t="shared" si="34"/>
        <v>21024521.706461776</v>
      </c>
      <c r="F228" s="87">
        <v>2087477</v>
      </c>
      <c r="G228" s="86">
        <f t="shared" si="35"/>
        <v>23111998.706461776</v>
      </c>
      <c r="H228" s="87">
        <v>798368</v>
      </c>
      <c r="I228" s="86">
        <f t="shared" si="36"/>
        <v>23910366.706461776</v>
      </c>
      <c r="J228" s="86">
        <f>'Bil 1 2008-2024'!K228</f>
        <v>5703848</v>
      </c>
      <c r="K228" s="194">
        <f>'Bil 1 2008-2024'!L228</f>
        <v>127959</v>
      </c>
      <c r="L228" s="211">
        <v>374995</v>
      </c>
      <c r="M228" s="95">
        <f t="shared" si="37"/>
        <v>29742173.706461776</v>
      </c>
      <c r="N228" s="95">
        <f>'Bil 1 2008-2024'!N228</f>
        <v>1037308.293538224</v>
      </c>
      <c r="O228" s="86">
        <f t="shared" si="38"/>
        <v>30779482</v>
      </c>
      <c r="P228" s="11">
        <f>'Bil 1 2008-2024'!P228</f>
        <v>1083766</v>
      </c>
      <c r="Q228" s="11">
        <f t="shared" si="39"/>
        <v>31863248</v>
      </c>
      <c r="R228" s="11">
        <f>'Bil 1 2008-2024'!R228</f>
        <v>265683</v>
      </c>
      <c r="S228" s="11">
        <f t="shared" si="40"/>
        <v>32128931</v>
      </c>
      <c r="T228" s="11">
        <f>'Bil 1 2008-2024'!T228</f>
        <v>1084280</v>
      </c>
      <c r="U228" s="11">
        <f t="shared" si="41"/>
        <v>33213211</v>
      </c>
      <c r="V228" s="11">
        <f>'Bil 1 2008-2024'!V228</f>
        <v>1810468</v>
      </c>
      <c r="W228" s="11">
        <f t="shared" si="42"/>
        <v>35023679</v>
      </c>
      <c r="X228" s="11">
        <f>'Bil 1 2008-2024'!X228</f>
        <v>4933970</v>
      </c>
      <c r="Y228" s="11">
        <f t="shared" si="43"/>
        <v>39957649</v>
      </c>
      <c r="Z228" s="11">
        <f>'Bil 1 2008-2024'!Z228</f>
        <v>1516066</v>
      </c>
      <c r="AA228" s="11">
        <f t="shared" si="43"/>
        <v>41473715</v>
      </c>
      <c r="AB228" s="11">
        <f>'Bil 1 2008-2024'!AB228</f>
        <v>1961739</v>
      </c>
      <c r="AC228" s="301">
        <f t="shared" si="44"/>
        <v>43435454</v>
      </c>
      <c r="AD228" s="11">
        <f>'Bil 1 2008-2024'!AD228</f>
        <v>7525234</v>
      </c>
      <c r="AE228" s="301">
        <f t="shared" si="44"/>
        <v>50960688</v>
      </c>
      <c r="AF228" s="2"/>
      <c r="AG228" s="2"/>
      <c r="AH228" s="2"/>
    </row>
    <row r="229" spans="1:34" ht="14.25">
      <c r="A229" s="9">
        <v>2026</v>
      </c>
      <c r="B229" s="10" t="s">
        <v>451</v>
      </c>
      <c r="C229" s="87">
        <v>13381216.602953603</v>
      </c>
      <c r="D229" s="87">
        <v>2286950</v>
      </c>
      <c r="E229" s="86">
        <f t="shared" si="34"/>
        <v>15668166.602953603</v>
      </c>
      <c r="F229" s="87">
        <v>1240844</v>
      </c>
      <c r="G229" s="86">
        <f t="shared" si="35"/>
        <v>16909010.602953605</v>
      </c>
      <c r="H229" s="87">
        <v>168312</v>
      </c>
      <c r="I229" s="86">
        <f t="shared" si="36"/>
        <v>17077322.602953605</v>
      </c>
      <c r="J229" s="86">
        <f>'Bil 1 2008-2024'!K229</f>
        <v>3559513</v>
      </c>
      <c r="K229" s="194">
        <f>'Bil 1 2008-2024'!L229</f>
        <v>64459</v>
      </c>
      <c r="L229" s="211">
        <v>121516</v>
      </c>
      <c r="M229" s="95">
        <f t="shared" si="37"/>
        <v>20701294.602953605</v>
      </c>
      <c r="N229" s="95">
        <f>'Bil 1 2008-2024'!N229</f>
        <v>122906.39704639465</v>
      </c>
      <c r="O229" s="86">
        <f t="shared" si="38"/>
        <v>20824201</v>
      </c>
      <c r="P229" s="11">
        <f>'Bil 1 2008-2024'!P229</f>
        <v>151890</v>
      </c>
      <c r="Q229" s="11">
        <f t="shared" si="39"/>
        <v>20976091</v>
      </c>
      <c r="R229" s="11">
        <f>'Bil 1 2008-2024'!R229</f>
        <v>1748538</v>
      </c>
      <c r="S229" s="11">
        <f t="shared" si="40"/>
        <v>22724629</v>
      </c>
      <c r="T229" s="11">
        <f>'Bil 1 2008-2024'!T229</f>
        <v>165229</v>
      </c>
      <c r="U229" s="11">
        <f t="shared" si="41"/>
        <v>22889858</v>
      </c>
      <c r="V229" s="11">
        <f>'Bil 1 2008-2024'!V229</f>
        <v>270052</v>
      </c>
      <c r="W229" s="11">
        <f t="shared" si="42"/>
        <v>23159910</v>
      </c>
      <c r="X229" s="11">
        <f>'Bil 1 2008-2024'!X229</f>
        <v>4494949</v>
      </c>
      <c r="Y229" s="11">
        <f t="shared" si="43"/>
        <v>27654859</v>
      </c>
      <c r="Z229" s="11">
        <f>'Bil 1 2008-2024'!Z229</f>
        <v>249671</v>
      </c>
      <c r="AA229" s="11">
        <f t="shared" si="43"/>
        <v>27904530</v>
      </c>
      <c r="AB229" s="11">
        <f>'Bil 1 2008-2024'!AB229</f>
        <v>523066</v>
      </c>
      <c r="AC229" s="301">
        <f t="shared" si="44"/>
        <v>28427596</v>
      </c>
      <c r="AD229" s="11">
        <f>'Bil 1 2008-2024'!AD229</f>
        <v>4034539</v>
      </c>
      <c r="AE229" s="301">
        <f t="shared" si="44"/>
        <v>32462135</v>
      </c>
      <c r="AF229" s="2"/>
      <c r="AG229" s="2"/>
      <c r="AH229" s="2"/>
    </row>
    <row r="230" spans="1:34" ht="14.25">
      <c r="A230" s="9">
        <v>2029</v>
      </c>
      <c r="B230" s="10" t="s">
        <v>453</v>
      </c>
      <c r="C230" s="87">
        <v>20421934.186018955</v>
      </c>
      <c r="D230" s="87">
        <v>5550184</v>
      </c>
      <c r="E230" s="86">
        <f t="shared" si="34"/>
        <v>25972118.186018955</v>
      </c>
      <c r="F230" s="87">
        <v>1938818</v>
      </c>
      <c r="G230" s="86">
        <f t="shared" si="35"/>
        <v>27910936.186018955</v>
      </c>
      <c r="H230" s="87">
        <v>1148808</v>
      </c>
      <c r="I230" s="86">
        <f t="shared" si="36"/>
        <v>29059744.186018955</v>
      </c>
      <c r="J230" s="86">
        <f>'Bil 1 2008-2024'!K230</f>
        <v>3318426</v>
      </c>
      <c r="K230" s="194">
        <f>'Bil 1 2008-2024'!L230</f>
        <v>139795</v>
      </c>
      <c r="L230" s="211">
        <v>395644</v>
      </c>
      <c r="M230" s="95">
        <f t="shared" si="37"/>
        <v>32517965.186018955</v>
      </c>
      <c r="N230" s="95">
        <f>'Bil 1 2008-2024'!N230</f>
        <v>649678.813981045</v>
      </c>
      <c r="O230" s="86">
        <f t="shared" si="38"/>
        <v>33167644</v>
      </c>
      <c r="P230" s="11">
        <f>'Bil 1 2008-2024'!P230</f>
        <v>755065</v>
      </c>
      <c r="Q230" s="11">
        <f t="shared" si="39"/>
        <v>33922709</v>
      </c>
      <c r="R230" s="11">
        <f>'Bil 1 2008-2024'!R230</f>
        <v>317928</v>
      </c>
      <c r="S230" s="11">
        <f t="shared" si="40"/>
        <v>34240637</v>
      </c>
      <c r="T230" s="11">
        <f>'Bil 1 2008-2024'!T230</f>
        <v>866941</v>
      </c>
      <c r="U230" s="11">
        <f t="shared" si="41"/>
        <v>35107578</v>
      </c>
      <c r="V230" s="11">
        <f>'Bil 1 2008-2024'!V230</f>
        <v>1495167</v>
      </c>
      <c r="W230" s="11">
        <f t="shared" si="42"/>
        <v>36602745</v>
      </c>
      <c r="X230" s="11">
        <f>'Bil 1 2008-2024'!X230</f>
        <v>4674159</v>
      </c>
      <c r="Y230" s="11">
        <f t="shared" si="43"/>
        <v>41276904</v>
      </c>
      <c r="Z230" s="11">
        <f>'Bil 1 2008-2024'!Z230</f>
        <v>1228374</v>
      </c>
      <c r="AA230" s="11">
        <f t="shared" si="43"/>
        <v>42505278</v>
      </c>
      <c r="AB230" s="11">
        <f>'Bil 1 2008-2024'!AB230</f>
        <v>1970892</v>
      </c>
      <c r="AC230" s="301">
        <f t="shared" si="44"/>
        <v>44476170</v>
      </c>
      <c r="AD230" s="11">
        <f>'Bil 1 2008-2024'!AD230</f>
        <v>6264906</v>
      </c>
      <c r="AE230" s="301">
        <f t="shared" si="44"/>
        <v>50741076</v>
      </c>
      <c r="AF230" s="2"/>
      <c r="AG230" s="2"/>
      <c r="AH230" s="2"/>
    </row>
    <row r="231" spans="1:34" ht="14.25">
      <c r="A231" s="9">
        <v>2031</v>
      </c>
      <c r="B231" s="10" t="s">
        <v>455</v>
      </c>
      <c r="C231" s="87">
        <v>14465425.991098786</v>
      </c>
      <c r="D231" s="87">
        <v>4069475</v>
      </c>
      <c r="E231" s="86">
        <f t="shared" si="34"/>
        <v>18534900.991098784</v>
      </c>
      <c r="F231" s="87">
        <v>1079194</v>
      </c>
      <c r="G231" s="86">
        <f t="shared" si="35"/>
        <v>19614094.991098784</v>
      </c>
      <c r="H231" s="87">
        <v>908797</v>
      </c>
      <c r="I231" s="86">
        <f t="shared" si="36"/>
        <v>20522891.991098784</v>
      </c>
      <c r="J231" s="86">
        <f>'Bil 1 2008-2024'!K231</f>
        <v>3078010</v>
      </c>
      <c r="K231" s="194">
        <f>'Bil 1 2008-2024'!L231</f>
        <v>160662</v>
      </c>
      <c r="L231" s="211">
        <v>296780</v>
      </c>
      <c r="M231" s="95">
        <f t="shared" si="37"/>
        <v>23761563.991098784</v>
      </c>
      <c r="N231" s="95">
        <f>'Bil 1 2008-2024'!N231</f>
        <v>158868.0089012161</v>
      </c>
      <c r="O231" s="86">
        <f t="shared" si="38"/>
        <v>23920432</v>
      </c>
      <c r="P231" s="11">
        <f>'Bil 1 2008-2024'!P231</f>
        <v>358501</v>
      </c>
      <c r="Q231" s="11">
        <f t="shared" si="39"/>
        <v>24278933</v>
      </c>
      <c r="R231" s="11">
        <f>'Bil 1 2008-2024'!R231</f>
        <v>110168</v>
      </c>
      <c r="S231" s="11">
        <f t="shared" si="40"/>
        <v>24389101</v>
      </c>
      <c r="T231" s="11">
        <f>'Bil 1 2008-2024'!T231</f>
        <v>428174</v>
      </c>
      <c r="U231" s="11">
        <f t="shared" si="41"/>
        <v>24817275</v>
      </c>
      <c r="V231" s="11">
        <f>'Bil 1 2008-2024'!V231</f>
        <v>512761</v>
      </c>
      <c r="W231" s="11">
        <f t="shared" si="42"/>
        <v>25330036</v>
      </c>
      <c r="X231" s="11">
        <f>'Bil 1 2008-2024'!X231</f>
        <v>3811613</v>
      </c>
      <c r="Y231" s="11">
        <f t="shared" si="43"/>
        <v>29141649</v>
      </c>
      <c r="Z231" s="11">
        <f>'Bil 1 2008-2024'!Z231</f>
        <v>636967</v>
      </c>
      <c r="AA231" s="11">
        <f t="shared" si="43"/>
        <v>29778616</v>
      </c>
      <c r="AB231" s="11">
        <f>'Bil 1 2008-2024'!AB231</f>
        <v>1612942</v>
      </c>
      <c r="AC231" s="301">
        <f t="shared" si="44"/>
        <v>31391558</v>
      </c>
      <c r="AD231" s="11">
        <f>'Bil 1 2008-2024'!AD231</f>
        <v>3170799</v>
      </c>
      <c r="AE231" s="301">
        <f t="shared" si="44"/>
        <v>34562357</v>
      </c>
      <c r="AF231" s="2"/>
      <c r="AG231" s="2"/>
      <c r="AH231" s="2"/>
    </row>
    <row r="232" spans="1:34" ht="14.25">
      <c r="A232" s="9">
        <v>2034</v>
      </c>
      <c r="B232" s="10" t="s">
        <v>457</v>
      </c>
      <c r="C232" s="87">
        <v>9363264.164533218</v>
      </c>
      <c r="D232" s="87">
        <v>2221830</v>
      </c>
      <c r="E232" s="86">
        <f t="shared" si="34"/>
        <v>11585094.164533218</v>
      </c>
      <c r="F232" s="87">
        <v>559285</v>
      </c>
      <c r="G232" s="86">
        <f t="shared" si="35"/>
        <v>12144379.164533218</v>
      </c>
      <c r="H232" s="87">
        <v>626840</v>
      </c>
      <c r="I232" s="86">
        <f t="shared" si="36"/>
        <v>12771219.164533218</v>
      </c>
      <c r="J232" s="86">
        <f>'Bil 1 2008-2024'!K232</f>
        <v>1768122</v>
      </c>
      <c r="K232" s="194">
        <f>'Bil 1 2008-2024'!L232</f>
        <v>36498</v>
      </c>
      <c r="L232" s="211">
        <v>111860</v>
      </c>
      <c r="M232" s="95">
        <f t="shared" si="37"/>
        <v>14575839.164533218</v>
      </c>
      <c r="N232" s="95">
        <f>'Bil 1 2008-2024'!N232</f>
        <v>-33752.16453321837</v>
      </c>
      <c r="O232" s="86">
        <f t="shared" si="38"/>
        <v>14542087</v>
      </c>
      <c r="P232" s="11">
        <f>'Bil 1 2008-2024'!P232</f>
        <v>224273</v>
      </c>
      <c r="Q232" s="11">
        <f t="shared" si="39"/>
        <v>14766360</v>
      </c>
      <c r="R232" s="11">
        <f>'Bil 1 2008-2024'!R232</f>
        <v>633693</v>
      </c>
      <c r="S232" s="11">
        <f t="shared" si="40"/>
        <v>15400053</v>
      </c>
      <c r="T232" s="11">
        <f>'Bil 1 2008-2024'!T232</f>
        <v>185853</v>
      </c>
      <c r="U232" s="11">
        <f t="shared" si="41"/>
        <v>15585906</v>
      </c>
      <c r="V232" s="11">
        <f>'Bil 1 2008-2024'!V232</f>
        <v>438418</v>
      </c>
      <c r="W232" s="11">
        <f t="shared" si="42"/>
        <v>16024324</v>
      </c>
      <c r="X232" s="11">
        <f>'Bil 1 2008-2024'!X232</f>
        <v>931092</v>
      </c>
      <c r="Y232" s="11">
        <f t="shared" si="43"/>
        <v>16955416</v>
      </c>
      <c r="Z232" s="11">
        <f>'Bil 1 2008-2024'!Z232</f>
        <v>300564</v>
      </c>
      <c r="AA232" s="11">
        <f t="shared" si="43"/>
        <v>17255980</v>
      </c>
      <c r="AB232" s="11">
        <f>'Bil 1 2008-2024'!AB232</f>
        <v>552352</v>
      </c>
      <c r="AC232" s="301">
        <f t="shared" si="44"/>
        <v>17808332</v>
      </c>
      <c r="AD232" s="11">
        <f>'Bil 1 2008-2024'!AD232</f>
        <v>3183637</v>
      </c>
      <c r="AE232" s="301">
        <f t="shared" si="44"/>
        <v>20991969</v>
      </c>
      <c r="AF232" s="2"/>
      <c r="AG232" s="2"/>
      <c r="AH232" s="2"/>
    </row>
    <row r="233" spans="1:34" ht="14.25">
      <c r="A233" s="9">
        <v>2039</v>
      </c>
      <c r="B233" s="10" t="s">
        <v>459</v>
      </c>
      <c r="C233" s="87">
        <v>9799073.82055236</v>
      </c>
      <c r="D233" s="87">
        <v>3181736</v>
      </c>
      <c r="E233" s="86">
        <f t="shared" si="34"/>
        <v>12980809.82055236</v>
      </c>
      <c r="F233" s="87">
        <v>1481369</v>
      </c>
      <c r="G233" s="86">
        <f t="shared" si="35"/>
        <v>14462178.82055236</v>
      </c>
      <c r="H233" s="87">
        <v>259378</v>
      </c>
      <c r="I233" s="86">
        <f t="shared" si="36"/>
        <v>14721556.82055236</v>
      </c>
      <c r="J233" s="86">
        <f>'Bil 1 2008-2024'!K233</f>
        <v>3024002</v>
      </c>
      <c r="K233" s="194">
        <f>'Bil 1 2008-2024'!L233</f>
        <v>166594</v>
      </c>
      <c r="L233" s="211">
        <v>421502</v>
      </c>
      <c r="M233" s="95">
        <f t="shared" si="37"/>
        <v>17912152.82055236</v>
      </c>
      <c r="N233" s="95">
        <f>'Bil 1 2008-2024'!N233</f>
        <v>186323.17944763973</v>
      </c>
      <c r="O233" s="86">
        <f t="shared" si="38"/>
        <v>18098476</v>
      </c>
      <c r="P233" s="11">
        <f>'Bil 1 2008-2024'!P233</f>
        <v>724689</v>
      </c>
      <c r="Q233" s="11">
        <f t="shared" si="39"/>
        <v>18823165</v>
      </c>
      <c r="R233" s="11">
        <f>'Bil 1 2008-2024'!R233</f>
        <v>-145857</v>
      </c>
      <c r="S233" s="11">
        <f t="shared" si="40"/>
        <v>18677308</v>
      </c>
      <c r="T233" s="11">
        <f>'Bil 1 2008-2024'!T233</f>
        <v>307874</v>
      </c>
      <c r="U233" s="11">
        <f t="shared" si="41"/>
        <v>18985182</v>
      </c>
      <c r="V233" s="11">
        <f>'Bil 1 2008-2024'!V233</f>
        <v>244286</v>
      </c>
      <c r="W233" s="11">
        <f t="shared" si="42"/>
        <v>19229468</v>
      </c>
      <c r="X233" s="11">
        <f>'Bil 1 2008-2024'!X233</f>
        <v>2894155</v>
      </c>
      <c r="Y233" s="11">
        <f t="shared" si="43"/>
        <v>22123623</v>
      </c>
      <c r="Z233" s="11">
        <f>'Bil 1 2008-2024'!Z233</f>
        <v>310411</v>
      </c>
      <c r="AA233" s="11">
        <f t="shared" si="43"/>
        <v>22434034</v>
      </c>
      <c r="AB233" s="11">
        <f>'Bil 1 2008-2024'!AB233</f>
        <v>768771</v>
      </c>
      <c r="AC233" s="301">
        <f t="shared" si="44"/>
        <v>23202805</v>
      </c>
      <c r="AD233" s="11">
        <f>'Bil 1 2008-2024'!AD233</f>
        <v>6826191</v>
      </c>
      <c r="AE233" s="301">
        <f t="shared" si="44"/>
        <v>30028996</v>
      </c>
      <c r="AF233" s="2"/>
      <c r="AG233" s="2"/>
      <c r="AH233" s="2"/>
    </row>
    <row r="234" spans="1:34" ht="14.25">
      <c r="A234" s="9">
        <v>2061</v>
      </c>
      <c r="B234" s="10" t="s">
        <v>461</v>
      </c>
      <c r="C234" s="87">
        <v>14254164.602967557</v>
      </c>
      <c r="D234" s="87">
        <v>2041793</v>
      </c>
      <c r="E234" s="86">
        <f t="shared" si="34"/>
        <v>16295957.602967557</v>
      </c>
      <c r="F234" s="87">
        <v>942116</v>
      </c>
      <c r="G234" s="86">
        <f t="shared" si="35"/>
        <v>17238073.602967557</v>
      </c>
      <c r="H234" s="87">
        <v>327443</v>
      </c>
      <c r="I234" s="86">
        <f t="shared" si="36"/>
        <v>17565516.602967557</v>
      </c>
      <c r="J234" s="86">
        <f>'Bil 1 2008-2024'!K234</f>
        <v>2360619</v>
      </c>
      <c r="K234" s="194">
        <f>'Bil 1 2008-2024'!L234</f>
        <v>52248</v>
      </c>
      <c r="L234" s="211">
        <v>120691</v>
      </c>
      <c r="M234" s="95">
        <f t="shared" si="37"/>
        <v>19978383.602967557</v>
      </c>
      <c r="N234" s="95">
        <f>'Bil 1 2008-2024'!N234</f>
        <v>8385.397032443434</v>
      </c>
      <c r="O234" s="86">
        <f t="shared" si="38"/>
        <v>19986769</v>
      </c>
      <c r="P234" s="11">
        <f>'Bil 1 2008-2024'!P234</f>
        <v>153523</v>
      </c>
      <c r="Q234" s="11">
        <f t="shared" si="39"/>
        <v>20140292</v>
      </c>
      <c r="R234" s="11">
        <f>'Bil 1 2008-2024'!R234</f>
        <v>312543</v>
      </c>
      <c r="S234" s="11">
        <f t="shared" si="40"/>
        <v>20452835</v>
      </c>
      <c r="T234" s="11">
        <f>'Bil 1 2008-2024'!T234</f>
        <v>211741</v>
      </c>
      <c r="U234" s="11">
        <f t="shared" si="41"/>
        <v>20664576</v>
      </c>
      <c r="V234" s="11">
        <f>'Bil 1 2008-2024'!V234</f>
        <v>582672</v>
      </c>
      <c r="W234" s="11">
        <f t="shared" si="42"/>
        <v>21247248</v>
      </c>
      <c r="X234" s="11">
        <f>'Bil 1 2008-2024'!X234</f>
        <v>4013365</v>
      </c>
      <c r="Y234" s="11">
        <f t="shared" si="43"/>
        <v>25260613</v>
      </c>
      <c r="Z234" s="11">
        <f>'Bil 1 2008-2024'!Z234</f>
        <v>286485</v>
      </c>
      <c r="AA234" s="11">
        <f t="shared" si="43"/>
        <v>25547098</v>
      </c>
      <c r="AB234" s="11">
        <f>'Bil 1 2008-2024'!AB234</f>
        <v>598431</v>
      </c>
      <c r="AC234" s="301">
        <f t="shared" si="44"/>
        <v>26145529</v>
      </c>
      <c r="AD234" s="11">
        <f>'Bil 1 2008-2024'!AD234</f>
        <v>4947346</v>
      </c>
      <c r="AE234" s="301">
        <f t="shared" si="44"/>
        <v>31092875</v>
      </c>
      <c r="AF234" s="2"/>
      <c r="AG234" s="2"/>
      <c r="AH234" s="2"/>
    </row>
    <row r="235" spans="1:34" ht="14.25">
      <c r="A235" s="9">
        <v>2062</v>
      </c>
      <c r="B235" s="10" t="s">
        <v>463</v>
      </c>
      <c r="C235" s="87">
        <v>26747817.638174858</v>
      </c>
      <c r="D235" s="87">
        <v>7451293</v>
      </c>
      <c r="E235" s="86">
        <f t="shared" si="34"/>
        <v>34199110.63817486</v>
      </c>
      <c r="F235" s="87">
        <v>2764709</v>
      </c>
      <c r="G235" s="86">
        <f t="shared" si="35"/>
        <v>36963819.63817486</v>
      </c>
      <c r="H235" s="87">
        <v>606280</v>
      </c>
      <c r="I235" s="86">
        <f t="shared" si="36"/>
        <v>37570099.63817486</v>
      </c>
      <c r="J235" s="86">
        <f>'Bil 1 2008-2024'!K235</f>
        <v>5137734</v>
      </c>
      <c r="K235" s="194">
        <f>'Bil 1 2008-2024'!L235</f>
        <v>228530</v>
      </c>
      <c r="L235" s="211">
        <v>557993</v>
      </c>
      <c r="M235" s="95">
        <f t="shared" si="37"/>
        <v>42936363.63817486</v>
      </c>
      <c r="N235" s="95">
        <f>'Bil 1 2008-2024'!N235</f>
        <v>370268.36182513833</v>
      </c>
      <c r="O235" s="86">
        <f t="shared" si="38"/>
        <v>43306632</v>
      </c>
      <c r="P235" s="11">
        <f>'Bil 1 2008-2024'!P235</f>
        <v>403348</v>
      </c>
      <c r="Q235" s="11">
        <f t="shared" si="39"/>
        <v>43709980</v>
      </c>
      <c r="R235" s="11">
        <f>'Bil 1 2008-2024'!R235</f>
        <v>-248224</v>
      </c>
      <c r="S235" s="11">
        <f t="shared" si="40"/>
        <v>43461756</v>
      </c>
      <c r="T235" s="11">
        <f>'Bil 1 2008-2024'!T235</f>
        <v>640075</v>
      </c>
      <c r="U235" s="11">
        <f t="shared" si="41"/>
        <v>44101831</v>
      </c>
      <c r="V235" s="11">
        <f>'Bil 1 2008-2024'!V235</f>
        <v>895745</v>
      </c>
      <c r="W235" s="11">
        <f t="shared" si="42"/>
        <v>44997576</v>
      </c>
      <c r="X235" s="11">
        <f>'Bil 1 2008-2024'!X235</f>
        <v>7067889</v>
      </c>
      <c r="Y235" s="11">
        <f t="shared" si="43"/>
        <v>52065465</v>
      </c>
      <c r="Z235" s="11">
        <f>'Bil 1 2008-2024'!Z235</f>
        <v>1459643</v>
      </c>
      <c r="AA235" s="11">
        <f t="shared" si="43"/>
        <v>53525108</v>
      </c>
      <c r="AB235" s="11">
        <f>'Bil 1 2008-2024'!AB235</f>
        <v>1671951</v>
      </c>
      <c r="AC235" s="301">
        <f t="shared" si="44"/>
        <v>55197059</v>
      </c>
      <c r="AD235" s="11">
        <f>'Bil 1 2008-2024'!AD235</f>
        <v>7783062</v>
      </c>
      <c r="AE235" s="301">
        <f t="shared" si="44"/>
        <v>62980121</v>
      </c>
      <c r="AF235" s="2"/>
      <c r="AG235" s="2"/>
      <c r="AH235" s="2"/>
    </row>
    <row r="236" spans="1:34" ht="14.25">
      <c r="A236" s="9">
        <v>2080</v>
      </c>
      <c r="B236" s="10" t="s">
        <v>465</v>
      </c>
      <c r="C236" s="87">
        <v>73383436.89615008</v>
      </c>
      <c r="D236" s="87">
        <v>10506705</v>
      </c>
      <c r="E236" s="86">
        <f t="shared" si="34"/>
        <v>83890141.89615008</v>
      </c>
      <c r="F236" s="87">
        <v>4676331</v>
      </c>
      <c r="G236" s="86">
        <f t="shared" si="35"/>
        <v>88566472.89615008</v>
      </c>
      <c r="H236" s="87">
        <v>1762745</v>
      </c>
      <c r="I236" s="86">
        <f t="shared" si="36"/>
        <v>90329217.89615008</v>
      </c>
      <c r="J236" s="86">
        <f>'Bil 1 2008-2024'!K236</f>
        <v>9218923</v>
      </c>
      <c r="K236" s="194">
        <f>'Bil 1 2008-2024'!L236</f>
        <v>-559</v>
      </c>
      <c r="L236" s="211">
        <v>15996</v>
      </c>
      <c r="M236" s="95">
        <f t="shared" si="37"/>
        <v>99547581.89615008</v>
      </c>
      <c r="N236" s="95">
        <f>'Bil 1 2008-2024'!N236</f>
        <v>-176837.89615008235</v>
      </c>
      <c r="O236" s="86">
        <f t="shared" si="38"/>
        <v>99370744</v>
      </c>
      <c r="P236" s="11">
        <f>'Bil 1 2008-2024'!P236</f>
        <v>1421947</v>
      </c>
      <c r="Q236" s="11">
        <f t="shared" si="39"/>
        <v>100792691</v>
      </c>
      <c r="R236" s="11">
        <f>'Bil 1 2008-2024'!R236</f>
        <v>3092423</v>
      </c>
      <c r="S236" s="11">
        <f t="shared" si="40"/>
        <v>103885114</v>
      </c>
      <c r="T236" s="11">
        <f>'Bil 1 2008-2024'!T236</f>
        <v>2681669</v>
      </c>
      <c r="U236" s="11">
        <f t="shared" si="41"/>
        <v>106566783</v>
      </c>
      <c r="V236" s="11">
        <f>'Bil 1 2008-2024'!V236</f>
        <v>3530685</v>
      </c>
      <c r="W236" s="11">
        <f t="shared" si="42"/>
        <v>110097468</v>
      </c>
      <c r="X236" s="11">
        <f>'Bil 1 2008-2024'!X236</f>
        <v>7307280</v>
      </c>
      <c r="Y236" s="11">
        <f t="shared" si="43"/>
        <v>117404748</v>
      </c>
      <c r="Z236" s="11">
        <f>'Bil 1 2008-2024'!Z236</f>
        <v>4463445</v>
      </c>
      <c r="AA236" s="11">
        <f t="shared" si="43"/>
        <v>121868193</v>
      </c>
      <c r="AB236" s="11">
        <f>'Bil 1 2008-2024'!AB236</f>
        <v>4577820</v>
      </c>
      <c r="AC236" s="301">
        <f t="shared" si="44"/>
        <v>126446013</v>
      </c>
      <c r="AD236" s="11">
        <f>'Bil 1 2008-2024'!AD236</f>
        <v>8229757</v>
      </c>
      <c r="AE236" s="301">
        <f t="shared" si="44"/>
        <v>134675770</v>
      </c>
      <c r="AF236" s="2"/>
      <c r="AG236" s="2"/>
      <c r="AH236" s="2"/>
    </row>
    <row r="237" spans="1:34" ht="14.25">
      <c r="A237" s="9">
        <v>2081</v>
      </c>
      <c r="B237" s="10" t="s">
        <v>467</v>
      </c>
      <c r="C237" s="87">
        <v>63401004.134955525</v>
      </c>
      <c r="D237" s="87">
        <v>11076387</v>
      </c>
      <c r="E237" s="86">
        <f t="shared" si="34"/>
        <v>74477391.13495553</v>
      </c>
      <c r="F237" s="87">
        <v>3717765</v>
      </c>
      <c r="G237" s="86">
        <f t="shared" si="35"/>
        <v>78195156.13495553</v>
      </c>
      <c r="H237" s="87">
        <v>1038387</v>
      </c>
      <c r="I237" s="86">
        <f t="shared" si="36"/>
        <v>79233543.13495553</v>
      </c>
      <c r="J237" s="86">
        <f>'Bil 1 2008-2024'!K237</f>
        <v>7469706</v>
      </c>
      <c r="K237" s="194">
        <f>'Bil 1 2008-2024'!L237</f>
        <v>-108562</v>
      </c>
      <c r="L237" s="211">
        <v>-50349</v>
      </c>
      <c r="M237" s="95">
        <f t="shared" si="37"/>
        <v>86594687.13495553</v>
      </c>
      <c r="N237" s="95">
        <f>'Bil 1 2008-2024'!N237</f>
        <v>344249.8650444746</v>
      </c>
      <c r="O237" s="86">
        <f t="shared" si="38"/>
        <v>86938937</v>
      </c>
      <c r="P237" s="11">
        <f>'Bil 1 2008-2024'!P237</f>
        <v>852005</v>
      </c>
      <c r="Q237" s="11">
        <f t="shared" si="39"/>
        <v>87790942</v>
      </c>
      <c r="R237" s="11">
        <f>'Bil 1 2008-2024'!R237</f>
        <v>3930200</v>
      </c>
      <c r="S237" s="11">
        <f t="shared" si="40"/>
        <v>91721142</v>
      </c>
      <c r="T237" s="11">
        <f>'Bil 1 2008-2024'!T237</f>
        <v>2022444</v>
      </c>
      <c r="U237" s="11">
        <f t="shared" si="41"/>
        <v>93743586</v>
      </c>
      <c r="V237" s="11">
        <f>'Bil 1 2008-2024'!V237</f>
        <v>2748405</v>
      </c>
      <c r="W237" s="11">
        <f t="shared" si="42"/>
        <v>96491991</v>
      </c>
      <c r="X237" s="11">
        <f>'Bil 1 2008-2024'!X237</f>
        <v>4967219</v>
      </c>
      <c r="Y237" s="11">
        <f t="shared" si="43"/>
        <v>101459210</v>
      </c>
      <c r="Z237" s="11">
        <f>'Bil 1 2008-2024'!Z237</f>
        <v>4412577</v>
      </c>
      <c r="AA237" s="11">
        <f t="shared" si="43"/>
        <v>105871787</v>
      </c>
      <c r="AB237" s="11">
        <f>'Bil 1 2008-2024'!AB237</f>
        <v>3214136</v>
      </c>
      <c r="AC237" s="301">
        <f t="shared" si="44"/>
        <v>109085923</v>
      </c>
      <c r="AD237" s="11">
        <f>'Bil 1 2008-2024'!AD237</f>
        <v>5147590</v>
      </c>
      <c r="AE237" s="301">
        <f t="shared" si="44"/>
        <v>114233513</v>
      </c>
      <c r="AF237" s="2"/>
      <c r="AG237" s="2"/>
      <c r="AH237" s="2"/>
    </row>
    <row r="238" spans="1:34" ht="14.25">
      <c r="A238" s="9">
        <v>2082</v>
      </c>
      <c r="B238" s="10" t="s">
        <v>469</v>
      </c>
      <c r="C238" s="87">
        <v>14591651.348787257</v>
      </c>
      <c r="D238" s="87">
        <v>3109270</v>
      </c>
      <c r="E238" s="86">
        <f t="shared" si="34"/>
        <v>17700921.348787256</v>
      </c>
      <c r="F238" s="87">
        <v>905736</v>
      </c>
      <c r="G238" s="86">
        <f t="shared" si="35"/>
        <v>18606657.348787256</v>
      </c>
      <c r="H238" s="87">
        <v>615743</v>
      </c>
      <c r="I238" s="86">
        <f t="shared" si="36"/>
        <v>19222400.348787256</v>
      </c>
      <c r="J238" s="86">
        <f>'Bil 1 2008-2024'!K238</f>
        <v>2719258</v>
      </c>
      <c r="K238" s="194">
        <f>'Bil 1 2008-2024'!L238</f>
        <v>37025</v>
      </c>
      <c r="L238" s="211">
        <v>139435</v>
      </c>
      <c r="M238" s="95">
        <f t="shared" si="37"/>
        <v>21978683.348787256</v>
      </c>
      <c r="N238" s="95">
        <f>'Bil 1 2008-2024'!N238</f>
        <v>-51625.348787255585</v>
      </c>
      <c r="O238" s="86">
        <f t="shared" si="38"/>
        <v>21927058</v>
      </c>
      <c r="P238" s="11">
        <f>'Bil 1 2008-2024'!P238</f>
        <v>84978</v>
      </c>
      <c r="Q238" s="11">
        <f t="shared" si="39"/>
        <v>22012036</v>
      </c>
      <c r="R238" s="11">
        <f>'Bil 1 2008-2024'!R238</f>
        <v>1176651</v>
      </c>
      <c r="S238" s="11">
        <f t="shared" si="40"/>
        <v>23188687</v>
      </c>
      <c r="T238" s="11">
        <f>'Bil 1 2008-2024'!T238</f>
        <v>175673</v>
      </c>
      <c r="U238" s="11">
        <f t="shared" si="41"/>
        <v>23364360</v>
      </c>
      <c r="V238" s="11">
        <f>'Bil 1 2008-2024'!V238</f>
        <v>513143</v>
      </c>
      <c r="W238" s="11">
        <f t="shared" si="42"/>
        <v>23877503</v>
      </c>
      <c r="X238" s="11">
        <f>'Bil 1 2008-2024'!X238</f>
        <v>3919944</v>
      </c>
      <c r="Y238" s="11">
        <f t="shared" si="43"/>
        <v>27797447</v>
      </c>
      <c r="Z238" s="11">
        <f>'Bil 1 2008-2024'!Z238</f>
        <v>529717</v>
      </c>
      <c r="AA238" s="11">
        <f t="shared" si="43"/>
        <v>28327164</v>
      </c>
      <c r="AB238" s="11">
        <f>'Bil 1 2008-2024'!AB238</f>
        <v>1088939</v>
      </c>
      <c r="AC238" s="301">
        <f t="shared" si="44"/>
        <v>29416103</v>
      </c>
      <c r="AD238" s="11">
        <f>'Bil 1 2008-2024'!AD238</f>
        <v>4995748</v>
      </c>
      <c r="AE238" s="301">
        <f t="shared" si="44"/>
        <v>34411851</v>
      </c>
      <c r="AF238" s="2"/>
      <c r="AG238" s="2"/>
      <c r="AH238" s="2"/>
    </row>
    <row r="239" spans="1:34" ht="14.25">
      <c r="A239" s="9">
        <v>2083</v>
      </c>
      <c r="B239" s="10" t="s">
        <v>471</v>
      </c>
      <c r="C239" s="87">
        <v>20355499.787235547</v>
      </c>
      <c r="D239" s="87">
        <v>2928444</v>
      </c>
      <c r="E239" s="86">
        <f t="shared" si="34"/>
        <v>23283943.787235547</v>
      </c>
      <c r="F239" s="87">
        <v>759634</v>
      </c>
      <c r="G239" s="86">
        <f t="shared" si="35"/>
        <v>24043577.787235547</v>
      </c>
      <c r="H239" s="87">
        <v>381431</v>
      </c>
      <c r="I239" s="86">
        <f t="shared" si="36"/>
        <v>24425008.787235547</v>
      </c>
      <c r="J239" s="86">
        <f>'Bil 1 2008-2024'!K239</f>
        <v>2763974</v>
      </c>
      <c r="K239" s="194">
        <f>'Bil 1 2008-2024'!L239</f>
        <v>64864</v>
      </c>
      <c r="L239" s="211">
        <v>127246</v>
      </c>
      <c r="M239" s="95">
        <f t="shared" si="37"/>
        <v>27253846.787235547</v>
      </c>
      <c r="N239" s="95">
        <f>'Bil 1 2008-2024'!N239</f>
        <v>-37722.78723554686</v>
      </c>
      <c r="O239" s="86">
        <f t="shared" si="38"/>
        <v>27216124</v>
      </c>
      <c r="P239" s="11">
        <f>'Bil 1 2008-2024'!P239</f>
        <v>162911</v>
      </c>
      <c r="Q239" s="11">
        <f t="shared" si="39"/>
        <v>27379035</v>
      </c>
      <c r="R239" s="11">
        <f>'Bil 1 2008-2024'!R239</f>
        <v>533758</v>
      </c>
      <c r="S239" s="11">
        <f t="shared" si="40"/>
        <v>27912793</v>
      </c>
      <c r="T239" s="11">
        <f>'Bil 1 2008-2024'!T239</f>
        <v>171158</v>
      </c>
      <c r="U239" s="11">
        <f t="shared" si="41"/>
        <v>28083951</v>
      </c>
      <c r="V239" s="11">
        <f>'Bil 1 2008-2024'!V239</f>
        <v>562835</v>
      </c>
      <c r="W239" s="11">
        <f t="shared" si="42"/>
        <v>28646786</v>
      </c>
      <c r="X239" s="11">
        <f>'Bil 1 2008-2024'!X239</f>
        <v>4654118</v>
      </c>
      <c r="Y239" s="11">
        <f t="shared" si="43"/>
        <v>33300904</v>
      </c>
      <c r="Z239" s="11">
        <f>'Bil 1 2008-2024'!Z239</f>
        <v>817957</v>
      </c>
      <c r="AA239" s="11">
        <f t="shared" si="43"/>
        <v>34118861</v>
      </c>
      <c r="AB239" s="11">
        <f>'Bil 1 2008-2024'!AB239</f>
        <v>735328</v>
      </c>
      <c r="AC239" s="301">
        <f t="shared" si="44"/>
        <v>34854189</v>
      </c>
      <c r="AD239" s="11">
        <f>'Bil 1 2008-2024'!AD239</f>
        <v>6466390</v>
      </c>
      <c r="AE239" s="301">
        <f t="shared" si="44"/>
        <v>41320579</v>
      </c>
      <c r="AF239" s="2"/>
      <c r="AG239" s="2"/>
      <c r="AH239" s="2"/>
    </row>
    <row r="240" spans="1:34" ht="14.25">
      <c r="A240" s="9">
        <v>2084</v>
      </c>
      <c r="B240" s="10" t="s">
        <v>473</v>
      </c>
      <c r="C240" s="87">
        <v>29111553.546888437</v>
      </c>
      <c r="D240" s="87">
        <v>3764680</v>
      </c>
      <c r="E240" s="86">
        <f t="shared" si="34"/>
        <v>32876233.546888437</v>
      </c>
      <c r="F240" s="87">
        <v>1411821</v>
      </c>
      <c r="G240" s="86">
        <f t="shared" si="35"/>
        <v>34288054.54688844</v>
      </c>
      <c r="H240" s="87">
        <v>642289</v>
      </c>
      <c r="I240" s="86">
        <f t="shared" si="36"/>
        <v>34930343.54688844</v>
      </c>
      <c r="J240" s="86">
        <f>'Bil 1 2008-2024'!K240</f>
        <v>2487326</v>
      </c>
      <c r="K240" s="194">
        <f>'Bil 1 2008-2024'!L240</f>
        <v>47073</v>
      </c>
      <c r="L240" s="211">
        <v>83775</v>
      </c>
      <c r="M240" s="95">
        <f t="shared" si="37"/>
        <v>37464742.54688844</v>
      </c>
      <c r="N240" s="95">
        <f>'Bil 1 2008-2024'!N240</f>
        <v>-661393.5468884408</v>
      </c>
      <c r="O240" s="86">
        <f t="shared" si="38"/>
        <v>36803349</v>
      </c>
      <c r="P240" s="11">
        <f>'Bil 1 2008-2024'!P240</f>
        <v>235583</v>
      </c>
      <c r="Q240" s="11">
        <f t="shared" si="39"/>
        <v>37038932</v>
      </c>
      <c r="R240" s="11">
        <f>'Bil 1 2008-2024'!R240</f>
        <v>205983</v>
      </c>
      <c r="S240" s="11">
        <f t="shared" si="40"/>
        <v>37244915</v>
      </c>
      <c r="T240" s="11">
        <f>'Bil 1 2008-2024'!T240</f>
        <v>261518</v>
      </c>
      <c r="U240" s="11">
        <f t="shared" si="41"/>
        <v>37506433</v>
      </c>
      <c r="V240" s="11">
        <f>'Bil 1 2008-2024'!V240</f>
        <v>471299</v>
      </c>
      <c r="W240" s="11">
        <f t="shared" si="42"/>
        <v>37977732</v>
      </c>
      <c r="X240" s="11">
        <f>'Bil 1 2008-2024'!X240</f>
        <v>6452797</v>
      </c>
      <c r="Y240" s="11">
        <f t="shared" si="43"/>
        <v>44430529</v>
      </c>
      <c r="Z240" s="11">
        <f>'Bil 1 2008-2024'!Z240</f>
        <v>1042645</v>
      </c>
      <c r="AA240" s="11">
        <f t="shared" si="43"/>
        <v>45473174</v>
      </c>
      <c r="AB240" s="11">
        <f>'Bil 1 2008-2024'!AB240</f>
        <v>1005596</v>
      </c>
      <c r="AC240" s="301">
        <f t="shared" si="44"/>
        <v>46478770</v>
      </c>
      <c r="AD240" s="11">
        <f>'Bil 1 2008-2024'!AD240</f>
        <v>7387056</v>
      </c>
      <c r="AE240" s="301">
        <f t="shared" si="44"/>
        <v>53865826</v>
      </c>
      <c r="AF240" s="2"/>
      <c r="AG240" s="2"/>
      <c r="AH240" s="2"/>
    </row>
    <row r="241" spans="1:34" ht="14.25">
      <c r="A241" s="9">
        <v>2085</v>
      </c>
      <c r="B241" s="10" t="s">
        <v>475</v>
      </c>
      <c r="C241" s="87">
        <v>33748674.58197016</v>
      </c>
      <c r="D241" s="87">
        <v>4260217</v>
      </c>
      <c r="E241" s="86">
        <f t="shared" si="34"/>
        <v>38008891.58197016</v>
      </c>
      <c r="F241" s="87">
        <v>1466302</v>
      </c>
      <c r="G241" s="86">
        <f t="shared" si="35"/>
        <v>39475193.58197016</v>
      </c>
      <c r="H241" s="87">
        <v>493973</v>
      </c>
      <c r="I241" s="86">
        <f t="shared" si="36"/>
        <v>39969166.58197016</v>
      </c>
      <c r="J241" s="86">
        <f>'Bil 1 2008-2024'!K241</f>
        <v>4241600</v>
      </c>
      <c r="K241" s="194">
        <f>'Bil 1 2008-2024'!L241</f>
        <v>-1896</v>
      </c>
      <c r="L241" s="211">
        <v>-55553</v>
      </c>
      <c r="M241" s="95">
        <f t="shared" si="37"/>
        <v>44208870.58197016</v>
      </c>
      <c r="N241" s="95">
        <f>'Bil 1 2008-2024'!N241</f>
        <v>-207491.5819701627</v>
      </c>
      <c r="O241" s="86">
        <f t="shared" si="38"/>
        <v>44001379</v>
      </c>
      <c r="P241" s="11">
        <f>'Bil 1 2008-2024'!P241</f>
        <v>9077</v>
      </c>
      <c r="Q241" s="11">
        <f t="shared" si="39"/>
        <v>44010456</v>
      </c>
      <c r="R241" s="11">
        <f>'Bil 1 2008-2024'!R241</f>
        <v>1640171</v>
      </c>
      <c r="S241" s="11">
        <f t="shared" si="40"/>
        <v>45650627</v>
      </c>
      <c r="T241" s="11">
        <f>'Bil 1 2008-2024'!T241</f>
        <v>426034</v>
      </c>
      <c r="U241" s="11">
        <f t="shared" si="41"/>
        <v>46076661</v>
      </c>
      <c r="V241" s="11">
        <f>'Bil 1 2008-2024'!V241</f>
        <v>331121</v>
      </c>
      <c r="W241" s="11">
        <f t="shared" si="42"/>
        <v>46407782</v>
      </c>
      <c r="X241" s="11">
        <f>'Bil 1 2008-2024'!X241</f>
        <v>5398278</v>
      </c>
      <c r="Y241" s="11">
        <f t="shared" si="43"/>
        <v>51806060</v>
      </c>
      <c r="Z241" s="11">
        <f>'Bil 1 2008-2024'!Z241</f>
        <v>1230625</v>
      </c>
      <c r="AA241" s="11">
        <f t="shared" si="43"/>
        <v>53036685</v>
      </c>
      <c r="AB241" s="11">
        <f>'Bil 1 2008-2024'!AB241</f>
        <v>886485</v>
      </c>
      <c r="AC241" s="301">
        <f t="shared" si="44"/>
        <v>53923170</v>
      </c>
      <c r="AD241" s="11">
        <f>'Bil 1 2008-2024'!AD241</f>
        <v>5315513</v>
      </c>
      <c r="AE241" s="301">
        <f t="shared" si="44"/>
        <v>59238683</v>
      </c>
      <c r="AF241" s="2"/>
      <c r="AG241" s="2"/>
      <c r="AH241" s="2"/>
    </row>
    <row r="242" spans="1:34" ht="14.25">
      <c r="A242" s="9">
        <v>2101</v>
      </c>
      <c r="B242" s="10" t="s">
        <v>477</v>
      </c>
      <c r="C242" s="87">
        <v>7938910.654616998</v>
      </c>
      <c r="D242" s="87">
        <v>2189427</v>
      </c>
      <c r="E242" s="86">
        <f t="shared" si="34"/>
        <v>10128337.654616997</v>
      </c>
      <c r="F242" s="87">
        <v>637680</v>
      </c>
      <c r="G242" s="86">
        <f t="shared" si="35"/>
        <v>10766017.654616997</v>
      </c>
      <c r="H242" s="87">
        <v>225345</v>
      </c>
      <c r="I242" s="86">
        <f t="shared" si="36"/>
        <v>10991362.654616997</v>
      </c>
      <c r="J242" s="86">
        <f>'Bil 1 2008-2024'!K242</f>
        <v>38531</v>
      </c>
      <c r="K242" s="194">
        <f>'Bil 1 2008-2024'!L242</f>
        <v>72383</v>
      </c>
      <c r="L242" s="211">
        <v>137568</v>
      </c>
      <c r="M242" s="95">
        <f t="shared" si="37"/>
        <v>11102276.654616997</v>
      </c>
      <c r="N242" s="95">
        <f>'Bil 1 2008-2024'!N242</f>
        <v>-21106.654616996646</v>
      </c>
      <c r="O242" s="86">
        <f t="shared" si="38"/>
        <v>11081170</v>
      </c>
      <c r="P242" s="11">
        <f>'Bil 1 2008-2024'!P242</f>
        <v>52537</v>
      </c>
      <c r="Q242" s="11">
        <f t="shared" si="39"/>
        <v>11133707</v>
      </c>
      <c r="R242" s="11">
        <f>'Bil 1 2008-2024'!R242</f>
        <v>189404</v>
      </c>
      <c r="S242" s="11">
        <f t="shared" si="40"/>
        <v>11323111</v>
      </c>
      <c r="T242" s="11">
        <f>'Bil 1 2008-2024'!T242</f>
        <v>78345</v>
      </c>
      <c r="U242" s="11">
        <f t="shared" si="41"/>
        <v>11401456</v>
      </c>
      <c r="V242" s="11">
        <f>'Bil 1 2008-2024'!V242</f>
        <v>133192</v>
      </c>
      <c r="W242" s="11">
        <f t="shared" si="42"/>
        <v>11534648</v>
      </c>
      <c r="X242" s="11">
        <f>'Bil 1 2008-2024'!X242</f>
        <v>1314400</v>
      </c>
      <c r="Y242" s="11">
        <f t="shared" si="43"/>
        <v>12849048</v>
      </c>
      <c r="Z242" s="11">
        <f>'Bil 1 2008-2024'!Z242</f>
        <v>134853</v>
      </c>
      <c r="AA242" s="11">
        <f t="shared" si="43"/>
        <v>12983901</v>
      </c>
      <c r="AB242" s="11">
        <f>'Bil 1 2008-2024'!AB242</f>
        <v>503566</v>
      </c>
      <c r="AC242" s="301">
        <f t="shared" si="44"/>
        <v>13487467</v>
      </c>
      <c r="AD242" s="11">
        <f>'Bil 1 2008-2024'!AD242</f>
        <v>2157696</v>
      </c>
      <c r="AE242" s="301">
        <f t="shared" si="44"/>
        <v>15645163</v>
      </c>
      <c r="AF242" s="2"/>
      <c r="AG242" s="2"/>
      <c r="AH242" s="2"/>
    </row>
    <row r="243" spans="1:34" ht="14.25">
      <c r="A243" s="9">
        <v>2104</v>
      </c>
      <c r="B243" s="10" t="s">
        <v>479</v>
      </c>
      <c r="C243" s="87">
        <v>13359957.595342914</v>
      </c>
      <c r="D243" s="87">
        <v>2097322</v>
      </c>
      <c r="E243" s="86">
        <f t="shared" si="34"/>
        <v>15457279.595342914</v>
      </c>
      <c r="F243" s="87">
        <v>547909</v>
      </c>
      <c r="G243" s="86">
        <f t="shared" si="35"/>
        <v>16005188.595342914</v>
      </c>
      <c r="H243" s="87">
        <v>143779</v>
      </c>
      <c r="I243" s="86">
        <f t="shared" si="36"/>
        <v>16148967.595342914</v>
      </c>
      <c r="J243" s="86">
        <f>'Bil 1 2008-2024'!K243</f>
        <v>1076077</v>
      </c>
      <c r="K243" s="194">
        <f>'Bil 1 2008-2024'!L243</f>
        <v>29988</v>
      </c>
      <c r="L243" s="211">
        <v>61026</v>
      </c>
      <c r="M243" s="95">
        <f t="shared" si="37"/>
        <v>17255032.59534291</v>
      </c>
      <c r="N243" s="95">
        <f>'Bil 1 2008-2024'!N243</f>
        <v>-54775.59534291178</v>
      </c>
      <c r="O243" s="86">
        <f t="shared" si="38"/>
        <v>17200257</v>
      </c>
      <c r="P243" s="11">
        <f>'Bil 1 2008-2024'!P243</f>
        <v>88148</v>
      </c>
      <c r="Q243" s="11">
        <f t="shared" si="39"/>
        <v>17288405</v>
      </c>
      <c r="R243" s="11">
        <f>'Bil 1 2008-2024'!R243</f>
        <v>-1083606</v>
      </c>
      <c r="S243" s="11">
        <f t="shared" si="40"/>
        <v>16204799</v>
      </c>
      <c r="T243" s="11">
        <f>'Bil 1 2008-2024'!T243</f>
        <v>78568</v>
      </c>
      <c r="U243" s="11">
        <f t="shared" si="41"/>
        <v>16283367</v>
      </c>
      <c r="V243" s="11">
        <f>'Bil 1 2008-2024'!V243</f>
        <v>248550</v>
      </c>
      <c r="W243" s="11">
        <f t="shared" si="42"/>
        <v>16531917</v>
      </c>
      <c r="X243" s="11">
        <f>'Bil 1 2008-2024'!X243</f>
        <v>1846647</v>
      </c>
      <c r="Y243" s="11">
        <f t="shared" si="43"/>
        <v>18378564</v>
      </c>
      <c r="Z243" s="11">
        <f>'Bil 1 2008-2024'!Z243</f>
        <v>350542</v>
      </c>
      <c r="AA243" s="11">
        <f t="shared" si="43"/>
        <v>18729106</v>
      </c>
      <c r="AB243" s="11">
        <f>'Bil 1 2008-2024'!AB243</f>
        <v>260193</v>
      </c>
      <c r="AC243" s="301">
        <f t="shared" si="44"/>
        <v>18989299</v>
      </c>
      <c r="AD243" s="11">
        <f>'Bil 1 2008-2024'!AD243</f>
        <v>2955240</v>
      </c>
      <c r="AE243" s="301">
        <f t="shared" si="44"/>
        <v>21944539</v>
      </c>
      <c r="AF243" s="2"/>
      <c r="AG243" s="2"/>
      <c r="AH243" s="2"/>
    </row>
    <row r="244" spans="1:34" ht="14.25">
      <c r="A244" s="9">
        <v>2121</v>
      </c>
      <c r="B244" s="10" t="s">
        <v>481</v>
      </c>
      <c r="C244" s="87">
        <v>15653273.041346082</v>
      </c>
      <c r="D244" s="87">
        <v>1722340</v>
      </c>
      <c r="E244" s="86">
        <f t="shared" si="34"/>
        <v>17375613.04134608</v>
      </c>
      <c r="F244" s="87">
        <v>571370</v>
      </c>
      <c r="G244" s="86">
        <f t="shared" si="35"/>
        <v>17946983.04134608</v>
      </c>
      <c r="H244" s="87">
        <v>210820</v>
      </c>
      <c r="I244" s="86">
        <f t="shared" si="36"/>
        <v>18157803.04134608</v>
      </c>
      <c r="J244" s="86">
        <f>'Bil 1 2008-2024'!K244</f>
        <v>756077</v>
      </c>
      <c r="K244" s="194">
        <f>'Bil 1 2008-2024'!L244</f>
        <v>91768</v>
      </c>
      <c r="L244" s="211">
        <v>219650</v>
      </c>
      <c r="M244" s="95">
        <f t="shared" si="37"/>
        <v>19005648.04134608</v>
      </c>
      <c r="N244" s="95">
        <f>'Bil 1 2008-2024'!N244</f>
        <v>-242586.0413460806</v>
      </c>
      <c r="O244" s="86">
        <f t="shared" si="38"/>
        <v>18763062</v>
      </c>
      <c r="P244" s="11">
        <f>'Bil 1 2008-2024'!P244</f>
        <v>101751</v>
      </c>
      <c r="Q244" s="11">
        <f t="shared" si="39"/>
        <v>18864813</v>
      </c>
      <c r="R244" s="11">
        <f>'Bil 1 2008-2024'!R244</f>
        <v>192865</v>
      </c>
      <c r="S244" s="11">
        <f t="shared" si="40"/>
        <v>19057678</v>
      </c>
      <c r="T244" s="11">
        <f>'Bil 1 2008-2024'!T244</f>
        <v>122691</v>
      </c>
      <c r="U244" s="11">
        <f t="shared" si="41"/>
        <v>19180369</v>
      </c>
      <c r="V244" s="11">
        <f>'Bil 1 2008-2024'!V244</f>
        <v>201215</v>
      </c>
      <c r="W244" s="11">
        <f t="shared" si="42"/>
        <v>19381584</v>
      </c>
      <c r="X244" s="11">
        <f>'Bil 1 2008-2024'!X244</f>
        <v>2388075</v>
      </c>
      <c r="Y244" s="11">
        <f t="shared" si="43"/>
        <v>21769659</v>
      </c>
      <c r="Z244" s="11">
        <f>'Bil 1 2008-2024'!Z244</f>
        <v>145724</v>
      </c>
      <c r="AA244" s="11">
        <f t="shared" si="43"/>
        <v>21915383</v>
      </c>
      <c r="AB244" s="11">
        <f>'Bil 1 2008-2024'!AB244</f>
        <v>942132</v>
      </c>
      <c r="AC244" s="301">
        <f t="shared" si="44"/>
        <v>22857515</v>
      </c>
      <c r="AD244" s="11">
        <f>'Bil 1 2008-2024'!AD244</f>
        <v>3915231</v>
      </c>
      <c r="AE244" s="301">
        <f t="shared" si="44"/>
        <v>26772746</v>
      </c>
      <c r="AF244" s="2"/>
      <c r="AG244" s="2"/>
      <c r="AH244" s="2"/>
    </row>
    <row r="245" spans="1:34" ht="14.25">
      <c r="A245" s="9">
        <v>2132</v>
      </c>
      <c r="B245" s="10" t="s">
        <v>483</v>
      </c>
      <c r="C245" s="87">
        <v>13050373.297012242</v>
      </c>
      <c r="D245" s="87">
        <v>2055975</v>
      </c>
      <c r="E245" s="86">
        <f t="shared" si="34"/>
        <v>15106348.297012242</v>
      </c>
      <c r="F245" s="87">
        <v>621199</v>
      </c>
      <c r="G245" s="86">
        <f t="shared" si="35"/>
        <v>15727547.297012242</v>
      </c>
      <c r="H245" s="87">
        <v>611388</v>
      </c>
      <c r="I245" s="86">
        <f t="shared" si="36"/>
        <v>16338935.297012242</v>
      </c>
      <c r="J245" s="86">
        <f>'Bil 1 2008-2024'!K245</f>
        <v>1992215</v>
      </c>
      <c r="K245" s="194">
        <f>'Bil 1 2008-2024'!L245</f>
        <v>69220</v>
      </c>
      <c r="L245" s="211">
        <v>120073</v>
      </c>
      <c r="M245" s="95">
        <f t="shared" si="37"/>
        <v>18400370.29701224</v>
      </c>
      <c r="N245" s="95">
        <f>'Bil 1 2008-2024'!N245</f>
        <v>23895.702987760305</v>
      </c>
      <c r="O245" s="86">
        <f t="shared" si="38"/>
        <v>18424266</v>
      </c>
      <c r="P245" s="11">
        <f>'Bil 1 2008-2024'!P245</f>
        <v>92802</v>
      </c>
      <c r="Q245" s="11">
        <f t="shared" si="39"/>
        <v>18517068</v>
      </c>
      <c r="R245" s="11">
        <f>'Bil 1 2008-2024'!R245</f>
        <v>307878</v>
      </c>
      <c r="S245" s="11">
        <f t="shared" si="40"/>
        <v>18824946</v>
      </c>
      <c r="T245" s="11">
        <f>'Bil 1 2008-2024'!T245</f>
        <v>132115</v>
      </c>
      <c r="U245" s="11">
        <f t="shared" si="41"/>
        <v>18957061</v>
      </c>
      <c r="V245" s="11">
        <f>'Bil 1 2008-2024'!V245</f>
        <v>201590</v>
      </c>
      <c r="W245" s="11">
        <f t="shared" si="42"/>
        <v>19158651</v>
      </c>
      <c r="X245" s="11">
        <f>'Bil 1 2008-2024'!X245</f>
        <v>2751396</v>
      </c>
      <c r="Y245" s="11">
        <f t="shared" si="43"/>
        <v>21910047</v>
      </c>
      <c r="Z245" s="11">
        <f>'Bil 1 2008-2024'!Z245</f>
        <v>243611</v>
      </c>
      <c r="AA245" s="11">
        <f t="shared" si="43"/>
        <v>22153658</v>
      </c>
      <c r="AB245" s="11">
        <f>'Bil 1 2008-2024'!AB245</f>
        <v>970523</v>
      </c>
      <c r="AC245" s="301">
        <f t="shared" si="44"/>
        <v>23124181</v>
      </c>
      <c r="AD245" s="11">
        <f>'Bil 1 2008-2024'!AD245</f>
        <v>3254760</v>
      </c>
      <c r="AE245" s="301">
        <f t="shared" si="44"/>
        <v>26378941</v>
      </c>
      <c r="AF245" s="2"/>
      <c r="AG245" s="2"/>
      <c r="AH245" s="2"/>
    </row>
    <row r="246" spans="1:34" ht="14.25">
      <c r="A246" s="9">
        <v>2161</v>
      </c>
      <c r="B246" s="10" t="s">
        <v>485</v>
      </c>
      <c r="C246" s="87">
        <v>25496193.56509549</v>
      </c>
      <c r="D246" s="87">
        <v>2791008</v>
      </c>
      <c r="E246" s="86">
        <f t="shared" si="34"/>
        <v>28287201.56509549</v>
      </c>
      <c r="F246" s="87">
        <v>1528199</v>
      </c>
      <c r="G246" s="86">
        <f t="shared" si="35"/>
        <v>29815400.56509549</v>
      </c>
      <c r="H246" s="87">
        <v>661242</v>
      </c>
      <c r="I246" s="86">
        <f t="shared" si="36"/>
        <v>30476642.56509549</v>
      </c>
      <c r="J246" s="86">
        <f>'Bil 1 2008-2024'!K246</f>
        <v>2146446</v>
      </c>
      <c r="K246" s="194">
        <f>'Bil 1 2008-2024'!L246</f>
        <v>41334</v>
      </c>
      <c r="L246" s="211">
        <v>127899</v>
      </c>
      <c r="M246" s="95">
        <f t="shared" si="37"/>
        <v>32664422.56509549</v>
      </c>
      <c r="N246" s="95">
        <f>'Bil 1 2008-2024'!N246</f>
        <v>119310.43490450829</v>
      </c>
      <c r="O246" s="86">
        <f t="shared" si="38"/>
        <v>32783733</v>
      </c>
      <c r="P246" s="11">
        <f>'Bil 1 2008-2024'!P246</f>
        <v>-264014</v>
      </c>
      <c r="Q246" s="11">
        <f t="shared" si="39"/>
        <v>32519719</v>
      </c>
      <c r="R246" s="11">
        <f>'Bil 1 2008-2024'!R246</f>
        <v>1754268</v>
      </c>
      <c r="S246" s="11">
        <f t="shared" si="40"/>
        <v>34273987</v>
      </c>
      <c r="T246" s="11">
        <f>'Bil 1 2008-2024'!T246</f>
        <v>320859</v>
      </c>
      <c r="U246" s="11">
        <f t="shared" si="41"/>
        <v>34594846</v>
      </c>
      <c r="V246" s="11">
        <f>'Bil 1 2008-2024'!V246</f>
        <v>448964</v>
      </c>
      <c r="W246" s="11">
        <f t="shared" si="42"/>
        <v>35043810</v>
      </c>
      <c r="X246" s="11">
        <f>'Bil 1 2008-2024'!X246</f>
        <v>4593326</v>
      </c>
      <c r="Y246" s="11">
        <f t="shared" si="43"/>
        <v>39637136</v>
      </c>
      <c r="Z246" s="11">
        <f>'Bil 1 2008-2024'!Z246</f>
        <v>927105</v>
      </c>
      <c r="AA246" s="11">
        <f t="shared" si="43"/>
        <v>40564241</v>
      </c>
      <c r="AB246" s="11">
        <f>'Bil 1 2008-2024'!AB246</f>
        <v>2125245</v>
      </c>
      <c r="AC246" s="301">
        <f t="shared" si="44"/>
        <v>42689486</v>
      </c>
      <c r="AD246" s="11">
        <f>'Bil 1 2008-2024'!AD246</f>
        <v>5059844</v>
      </c>
      <c r="AE246" s="301">
        <f t="shared" si="44"/>
        <v>47749330</v>
      </c>
      <c r="AF246" s="2"/>
      <c r="AG246" s="2"/>
      <c r="AH246" s="2"/>
    </row>
    <row r="247" spans="1:34" ht="14.25">
      <c r="A247" s="9">
        <v>2180</v>
      </c>
      <c r="B247" s="10" t="s">
        <v>487</v>
      </c>
      <c r="C247" s="87">
        <v>123094968.817797</v>
      </c>
      <c r="D247" s="87">
        <v>17780489</v>
      </c>
      <c r="E247" s="86">
        <f t="shared" si="34"/>
        <v>140875457.817797</v>
      </c>
      <c r="F247" s="87">
        <v>3383694</v>
      </c>
      <c r="G247" s="86">
        <f t="shared" si="35"/>
        <v>144259151.817797</v>
      </c>
      <c r="H247" s="87">
        <v>1589342</v>
      </c>
      <c r="I247" s="86">
        <f t="shared" si="36"/>
        <v>145848493.817797</v>
      </c>
      <c r="J247" s="86">
        <f>'Bil 1 2008-2024'!K247</f>
        <v>9562817</v>
      </c>
      <c r="K247" s="194">
        <f>'Bil 1 2008-2024'!L247</f>
        <v>116501</v>
      </c>
      <c r="L247" s="211">
        <v>277588</v>
      </c>
      <c r="M247" s="95">
        <f t="shared" si="37"/>
        <v>155527811.817797</v>
      </c>
      <c r="N247" s="95">
        <f>'Bil 1 2008-2024'!N247</f>
        <v>-745718.8177970052</v>
      </c>
      <c r="O247" s="86">
        <f t="shared" si="38"/>
        <v>154782093</v>
      </c>
      <c r="P247" s="11">
        <f>'Bil 1 2008-2024'!P247</f>
        <v>1514365</v>
      </c>
      <c r="Q247" s="11">
        <f t="shared" si="39"/>
        <v>156296458</v>
      </c>
      <c r="R247" s="11">
        <f>'Bil 1 2008-2024'!R247</f>
        <v>4762950</v>
      </c>
      <c r="S247" s="11">
        <f t="shared" si="40"/>
        <v>161059408</v>
      </c>
      <c r="T247" s="11">
        <f>'Bil 1 2008-2024'!T247</f>
        <v>4330102</v>
      </c>
      <c r="U247" s="11">
        <f t="shared" si="41"/>
        <v>165389510</v>
      </c>
      <c r="V247" s="11">
        <f>'Bil 1 2008-2024'!V247</f>
        <v>4673931</v>
      </c>
      <c r="W247" s="11">
        <f t="shared" si="42"/>
        <v>170063441</v>
      </c>
      <c r="X247" s="11">
        <f>'Bil 1 2008-2024'!X247</f>
        <v>16426604</v>
      </c>
      <c r="Y247" s="11">
        <f t="shared" si="43"/>
        <v>186490045</v>
      </c>
      <c r="Z247" s="11">
        <f>'Bil 1 2008-2024'!Z247</f>
        <v>7224030</v>
      </c>
      <c r="AA247" s="11">
        <f t="shared" si="43"/>
        <v>193714075</v>
      </c>
      <c r="AB247" s="11">
        <f>'Bil 1 2008-2024'!AB247</f>
        <v>5728796</v>
      </c>
      <c r="AC247" s="301">
        <f t="shared" si="44"/>
        <v>199442871</v>
      </c>
      <c r="AD247" s="11">
        <f>'Bil 1 2008-2024'!AD247</f>
        <v>15000069</v>
      </c>
      <c r="AE247" s="301">
        <f t="shared" si="44"/>
        <v>214442940</v>
      </c>
      <c r="AF247" s="2"/>
      <c r="AG247" s="2"/>
      <c r="AH247" s="2"/>
    </row>
    <row r="248" spans="1:34" ht="14.25">
      <c r="A248" s="9">
        <v>2181</v>
      </c>
      <c r="B248" s="10" t="s">
        <v>490</v>
      </c>
      <c r="C248" s="87">
        <v>48889074.06470835</v>
      </c>
      <c r="D248" s="87">
        <v>8615939</v>
      </c>
      <c r="E248" s="86">
        <f t="shared" si="34"/>
        <v>57505013.06470835</v>
      </c>
      <c r="F248" s="87">
        <v>3397073</v>
      </c>
      <c r="G248" s="86">
        <f t="shared" si="35"/>
        <v>60902086.06470835</v>
      </c>
      <c r="H248" s="87">
        <v>518353</v>
      </c>
      <c r="I248" s="86">
        <f t="shared" si="36"/>
        <v>61420439.06470835</v>
      </c>
      <c r="J248" s="86">
        <f>'Bil 1 2008-2024'!K248</f>
        <v>3929805</v>
      </c>
      <c r="K248" s="194">
        <f>'Bil 1 2008-2024'!L248</f>
        <v>142409</v>
      </c>
      <c r="L248" s="211">
        <v>267365</v>
      </c>
      <c r="M248" s="95">
        <f t="shared" si="37"/>
        <v>65492653.06470835</v>
      </c>
      <c r="N248" s="95">
        <f>'Bil 1 2008-2024'!N248</f>
        <v>-492254.0647083521</v>
      </c>
      <c r="O248" s="86">
        <f t="shared" si="38"/>
        <v>65000399</v>
      </c>
      <c r="P248" s="11">
        <f>'Bil 1 2008-2024'!P248</f>
        <v>-94583</v>
      </c>
      <c r="Q248" s="11">
        <f t="shared" si="39"/>
        <v>64905816</v>
      </c>
      <c r="R248" s="11">
        <f>'Bil 1 2008-2024'!R248</f>
        <v>118451</v>
      </c>
      <c r="S248" s="11">
        <f t="shared" si="40"/>
        <v>65024267</v>
      </c>
      <c r="T248" s="11">
        <f>'Bil 1 2008-2024'!T248</f>
        <v>1040400</v>
      </c>
      <c r="U248" s="11">
        <f t="shared" si="41"/>
        <v>66064667</v>
      </c>
      <c r="V248" s="11">
        <f>'Bil 1 2008-2024'!V248</f>
        <v>1044016</v>
      </c>
      <c r="W248" s="11">
        <f t="shared" si="42"/>
        <v>67108683</v>
      </c>
      <c r="X248" s="11">
        <f>'Bil 1 2008-2024'!X248</f>
        <v>7922396</v>
      </c>
      <c r="Y248" s="11">
        <f t="shared" si="43"/>
        <v>75031079</v>
      </c>
      <c r="Z248" s="11">
        <f>'Bil 1 2008-2024'!Z248</f>
        <v>2209840</v>
      </c>
      <c r="AA248" s="11">
        <f t="shared" si="43"/>
        <v>77240919</v>
      </c>
      <c r="AB248" s="11">
        <f>'Bil 1 2008-2024'!AB248</f>
        <v>2007514</v>
      </c>
      <c r="AC248" s="301">
        <f t="shared" si="44"/>
        <v>79248433</v>
      </c>
      <c r="AD248" s="11">
        <f>'Bil 1 2008-2024'!AD248</f>
        <v>10508080</v>
      </c>
      <c r="AE248" s="301">
        <f t="shared" si="44"/>
        <v>89756513</v>
      </c>
      <c r="AF248" s="2"/>
      <c r="AG248" s="2"/>
      <c r="AH248" s="2"/>
    </row>
    <row r="249" spans="1:34" ht="14.25">
      <c r="A249" s="9">
        <v>2182</v>
      </c>
      <c r="B249" s="10" t="s">
        <v>492</v>
      </c>
      <c r="C249" s="87">
        <v>34713302.052305214</v>
      </c>
      <c r="D249" s="87">
        <v>7483529</v>
      </c>
      <c r="E249" s="86">
        <f t="shared" si="34"/>
        <v>42196831.052305214</v>
      </c>
      <c r="F249" s="87">
        <v>3372593</v>
      </c>
      <c r="G249" s="86">
        <f t="shared" si="35"/>
        <v>45569424.052305214</v>
      </c>
      <c r="H249" s="87">
        <v>-445209</v>
      </c>
      <c r="I249" s="86">
        <f t="shared" si="36"/>
        <v>45124215.052305214</v>
      </c>
      <c r="J249" s="86">
        <f>'Bil 1 2008-2024'!K249</f>
        <v>3150246</v>
      </c>
      <c r="K249" s="194">
        <f>'Bil 1 2008-2024'!L249</f>
        <v>163518</v>
      </c>
      <c r="L249" s="211">
        <v>449942</v>
      </c>
      <c r="M249" s="95">
        <f t="shared" si="37"/>
        <v>48437979.052305214</v>
      </c>
      <c r="N249" s="95">
        <f>'Bil 1 2008-2024'!N249</f>
        <v>-361326.0523052141</v>
      </c>
      <c r="O249" s="86">
        <f t="shared" si="38"/>
        <v>48076653</v>
      </c>
      <c r="P249" s="11">
        <f>'Bil 1 2008-2024'!P249</f>
        <v>270148</v>
      </c>
      <c r="Q249" s="11">
        <f t="shared" si="39"/>
        <v>48346801</v>
      </c>
      <c r="R249" s="11">
        <f>'Bil 1 2008-2024'!R249</f>
        <v>443487</v>
      </c>
      <c r="S249" s="11">
        <f t="shared" si="40"/>
        <v>48790288</v>
      </c>
      <c r="T249" s="11">
        <f>'Bil 1 2008-2024'!T249</f>
        <v>512591</v>
      </c>
      <c r="U249" s="11">
        <f t="shared" si="41"/>
        <v>49302879</v>
      </c>
      <c r="V249" s="11">
        <f>'Bil 1 2008-2024'!V249</f>
        <v>669568</v>
      </c>
      <c r="W249" s="11">
        <f t="shared" si="42"/>
        <v>49972447</v>
      </c>
      <c r="X249" s="11">
        <f>'Bil 1 2008-2024'!X249</f>
        <v>4817986</v>
      </c>
      <c r="Y249" s="11">
        <f t="shared" si="43"/>
        <v>54790433</v>
      </c>
      <c r="Z249" s="11">
        <f>'Bil 1 2008-2024'!Z249</f>
        <v>1056607</v>
      </c>
      <c r="AA249" s="11">
        <f t="shared" si="43"/>
        <v>55847040</v>
      </c>
      <c r="AB249" s="11">
        <f>'Bil 1 2008-2024'!AB249</f>
        <v>1298611</v>
      </c>
      <c r="AC249" s="301">
        <f t="shared" si="44"/>
        <v>57145651</v>
      </c>
      <c r="AD249" s="11">
        <f>'Bil 1 2008-2024'!AD249</f>
        <v>8533135</v>
      </c>
      <c r="AE249" s="301">
        <f t="shared" si="44"/>
        <v>65678786</v>
      </c>
      <c r="AF249" s="2"/>
      <c r="AG249" s="2"/>
      <c r="AH249" s="2"/>
    </row>
    <row r="250" spans="1:34" ht="14.25">
      <c r="A250" s="9">
        <v>2183</v>
      </c>
      <c r="B250" s="10" t="s">
        <v>494</v>
      </c>
      <c r="C250" s="87">
        <v>34807638.89857765</v>
      </c>
      <c r="D250" s="87">
        <v>6015549</v>
      </c>
      <c r="E250" s="86">
        <f t="shared" si="34"/>
        <v>40823187.89857765</v>
      </c>
      <c r="F250" s="87">
        <v>2029810</v>
      </c>
      <c r="G250" s="86">
        <f t="shared" si="35"/>
        <v>42852997.89857765</v>
      </c>
      <c r="H250" s="87">
        <v>629342</v>
      </c>
      <c r="I250" s="86">
        <f t="shared" si="36"/>
        <v>43482339.89857765</v>
      </c>
      <c r="J250" s="86">
        <f>'Bil 1 2008-2024'!K250</f>
        <v>4147392</v>
      </c>
      <c r="K250" s="194">
        <f>'Bil 1 2008-2024'!L250</f>
        <v>127550</v>
      </c>
      <c r="L250" s="211">
        <v>332454</v>
      </c>
      <c r="M250" s="95">
        <f t="shared" si="37"/>
        <v>47757281.89857765</v>
      </c>
      <c r="N250" s="95">
        <f>'Bil 1 2008-2024'!N250</f>
        <v>-170546.89857765287</v>
      </c>
      <c r="O250" s="86">
        <f t="shared" si="38"/>
        <v>47586735</v>
      </c>
      <c r="P250" s="11">
        <f>'Bil 1 2008-2024'!P250</f>
        <v>568547</v>
      </c>
      <c r="Q250" s="11">
        <f t="shared" si="39"/>
        <v>48155282</v>
      </c>
      <c r="R250" s="11">
        <f>'Bil 1 2008-2024'!R250</f>
        <v>-426391</v>
      </c>
      <c r="S250" s="11">
        <f t="shared" si="40"/>
        <v>47728891</v>
      </c>
      <c r="T250" s="11">
        <f>'Bil 1 2008-2024'!T250</f>
        <v>602685</v>
      </c>
      <c r="U250" s="11">
        <f t="shared" si="41"/>
        <v>48331576</v>
      </c>
      <c r="V250" s="11">
        <f>'Bil 1 2008-2024'!V250</f>
        <v>516142</v>
      </c>
      <c r="W250" s="11">
        <f t="shared" si="42"/>
        <v>48847718</v>
      </c>
      <c r="X250" s="11">
        <f>'Bil 1 2008-2024'!X250</f>
        <v>4416187</v>
      </c>
      <c r="Y250" s="11">
        <f t="shared" si="43"/>
        <v>53263905</v>
      </c>
      <c r="Z250" s="11">
        <f>'Bil 1 2008-2024'!Z250</f>
        <v>685517</v>
      </c>
      <c r="AA250" s="11">
        <f t="shared" si="43"/>
        <v>53949422</v>
      </c>
      <c r="AB250" s="11">
        <f>'Bil 1 2008-2024'!AB250</f>
        <v>2288696</v>
      </c>
      <c r="AC250" s="301">
        <f t="shared" si="44"/>
        <v>56238118</v>
      </c>
      <c r="AD250" s="11">
        <f>'Bil 1 2008-2024'!AD250</f>
        <v>8728978</v>
      </c>
      <c r="AE250" s="301">
        <f t="shared" si="44"/>
        <v>64967096</v>
      </c>
      <c r="AF250" s="2"/>
      <c r="AG250" s="2"/>
      <c r="AH250" s="2"/>
    </row>
    <row r="251" spans="1:34" ht="14.25">
      <c r="A251" s="9">
        <v>2184</v>
      </c>
      <c r="B251" s="10" t="s">
        <v>496</v>
      </c>
      <c r="C251" s="87">
        <v>49076419.069277555</v>
      </c>
      <c r="D251" s="87">
        <v>9203181</v>
      </c>
      <c r="E251" s="86">
        <f t="shared" si="34"/>
        <v>58279600.069277555</v>
      </c>
      <c r="F251" s="87">
        <v>3911292</v>
      </c>
      <c r="G251" s="86">
        <f t="shared" si="35"/>
        <v>62190892.069277555</v>
      </c>
      <c r="H251" s="87">
        <v>1012723</v>
      </c>
      <c r="I251" s="86">
        <f t="shared" si="36"/>
        <v>63203615.069277555</v>
      </c>
      <c r="J251" s="86">
        <f>'Bil 1 2008-2024'!K251</f>
        <v>6438618</v>
      </c>
      <c r="K251" s="194">
        <f>'Bil 1 2008-2024'!L251</f>
        <v>305187</v>
      </c>
      <c r="L251" s="211">
        <v>626240</v>
      </c>
      <c r="M251" s="95">
        <f t="shared" si="37"/>
        <v>69947420.06927755</v>
      </c>
      <c r="N251" s="95">
        <f>'Bil 1 2008-2024'!N251</f>
        <v>-202027.06927755475</v>
      </c>
      <c r="O251" s="86">
        <f t="shared" si="38"/>
        <v>69745393</v>
      </c>
      <c r="P251" s="11">
        <f>'Bil 1 2008-2024'!P251</f>
        <v>405657</v>
      </c>
      <c r="Q251" s="11">
        <f t="shared" si="39"/>
        <v>70151050</v>
      </c>
      <c r="R251" s="11">
        <f>'Bil 1 2008-2024'!R251</f>
        <v>3395357</v>
      </c>
      <c r="S251" s="11">
        <f t="shared" si="40"/>
        <v>73546407</v>
      </c>
      <c r="T251" s="11">
        <f>'Bil 1 2008-2024'!T251</f>
        <v>1108029</v>
      </c>
      <c r="U251" s="11">
        <f t="shared" si="41"/>
        <v>74654436</v>
      </c>
      <c r="V251" s="11">
        <f>'Bil 1 2008-2024'!V251</f>
        <v>1479900</v>
      </c>
      <c r="W251" s="11">
        <f t="shared" si="42"/>
        <v>76134336</v>
      </c>
      <c r="X251" s="11">
        <f>'Bil 1 2008-2024'!X251</f>
        <v>7032290</v>
      </c>
      <c r="Y251" s="11">
        <f t="shared" si="43"/>
        <v>83166626</v>
      </c>
      <c r="Z251" s="11">
        <f>'Bil 1 2008-2024'!Z251</f>
        <v>2139425</v>
      </c>
      <c r="AA251" s="11">
        <f t="shared" si="43"/>
        <v>85306051</v>
      </c>
      <c r="AB251" s="11">
        <f>'Bil 1 2008-2024'!AB251</f>
        <v>2913046</v>
      </c>
      <c r="AC251" s="301">
        <f t="shared" si="44"/>
        <v>88219097</v>
      </c>
      <c r="AD251" s="11">
        <f>'Bil 1 2008-2024'!AD251</f>
        <v>7376894</v>
      </c>
      <c r="AE251" s="301">
        <f t="shared" si="44"/>
        <v>95595991</v>
      </c>
      <c r="AF251" s="2"/>
      <c r="AG251" s="2"/>
      <c r="AH251" s="2"/>
    </row>
    <row r="252" spans="1:34" ht="14.25">
      <c r="A252" s="9">
        <v>2260</v>
      </c>
      <c r="B252" s="10" t="s">
        <v>498</v>
      </c>
      <c r="C252" s="87">
        <v>13887446.721683156</v>
      </c>
      <c r="D252" s="87">
        <v>315117</v>
      </c>
      <c r="E252" s="86">
        <f t="shared" si="34"/>
        <v>14202563.721683156</v>
      </c>
      <c r="F252" s="87">
        <v>358992</v>
      </c>
      <c r="G252" s="86">
        <f t="shared" si="35"/>
        <v>14561555.721683156</v>
      </c>
      <c r="H252" s="87">
        <v>208926</v>
      </c>
      <c r="I252" s="86">
        <f t="shared" si="36"/>
        <v>14770481.721683156</v>
      </c>
      <c r="J252" s="86">
        <f>'Bil 1 2008-2024'!K252</f>
        <v>425691</v>
      </c>
      <c r="K252" s="194">
        <f>'Bil 1 2008-2024'!L252</f>
        <v>15742</v>
      </c>
      <c r="L252" s="211">
        <v>37452</v>
      </c>
      <c r="M252" s="95">
        <f t="shared" si="37"/>
        <v>15211914.721683156</v>
      </c>
      <c r="N252" s="95">
        <f>'Bil 1 2008-2024'!N252</f>
        <v>-137880.72168315575</v>
      </c>
      <c r="O252" s="86">
        <f t="shared" si="38"/>
        <v>15074034</v>
      </c>
      <c r="P252" s="11">
        <f>'Bil 1 2008-2024'!P252</f>
        <v>-136397</v>
      </c>
      <c r="Q252" s="11">
        <f t="shared" si="39"/>
        <v>14937637</v>
      </c>
      <c r="R252" s="11">
        <f>'Bil 1 2008-2024'!R252</f>
        <v>26732</v>
      </c>
      <c r="S252" s="11">
        <f t="shared" si="40"/>
        <v>14964369</v>
      </c>
      <c r="T252" s="11">
        <f>'Bil 1 2008-2024'!T252</f>
        <v>96440</v>
      </c>
      <c r="U252" s="11">
        <f t="shared" si="41"/>
        <v>15060809</v>
      </c>
      <c r="V252" s="11">
        <f>'Bil 1 2008-2024'!V252</f>
        <v>25631</v>
      </c>
      <c r="W252" s="11">
        <f t="shared" si="42"/>
        <v>15086440</v>
      </c>
      <c r="X252" s="11">
        <f>'Bil 1 2008-2024'!X252</f>
        <v>565131</v>
      </c>
      <c r="Y252" s="11">
        <f t="shared" si="43"/>
        <v>15651571</v>
      </c>
      <c r="Z252" s="11">
        <f>'Bil 1 2008-2024'!Z252</f>
        <v>142443</v>
      </c>
      <c r="AA252" s="11">
        <f t="shared" si="43"/>
        <v>15794014</v>
      </c>
      <c r="AB252" s="11">
        <f>'Bil 1 2008-2024'!AB252</f>
        <v>235793</v>
      </c>
      <c r="AC252" s="301">
        <f t="shared" si="44"/>
        <v>16029807</v>
      </c>
      <c r="AD252" s="11">
        <f>'Bil 1 2008-2024'!AD252</f>
        <v>1254805</v>
      </c>
      <c r="AE252" s="301">
        <f t="shared" si="44"/>
        <v>17284612</v>
      </c>
      <c r="AF252" s="2"/>
      <c r="AG252" s="2"/>
      <c r="AH252" s="2"/>
    </row>
    <row r="253" spans="1:34" ht="14.25">
      <c r="A253" s="9">
        <v>2262</v>
      </c>
      <c r="B253" s="10" t="s">
        <v>500</v>
      </c>
      <c r="C253" s="87">
        <v>23698478.73401653</v>
      </c>
      <c r="D253" s="87">
        <v>3953878</v>
      </c>
      <c r="E253" s="86">
        <f t="shared" si="34"/>
        <v>27652356.73401653</v>
      </c>
      <c r="F253" s="87">
        <v>967944</v>
      </c>
      <c r="G253" s="86">
        <f t="shared" si="35"/>
        <v>28620300.73401653</v>
      </c>
      <c r="H253" s="87">
        <v>426816</v>
      </c>
      <c r="I253" s="86">
        <f t="shared" si="36"/>
        <v>29047116.73401653</v>
      </c>
      <c r="J253" s="86">
        <f>'Bil 1 2008-2024'!K253</f>
        <v>1544816</v>
      </c>
      <c r="K253" s="194">
        <f>'Bil 1 2008-2024'!L253</f>
        <v>24142</v>
      </c>
      <c r="L253" s="211">
        <v>32108</v>
      </c>
      <c r="M253" s="95">
        <f t="shared" si="37"/>
        <v>30616074.73401653</v>
      </c>
      <c r="N253" s="95">
        <f>'Bil 1 2008-2024'!N253</f>
        <v>-419057.7340165302</v>
      </c>
      <c r="O253" s="86">
        <f t="shared" si="38"/>
        <v>30197017</v>
      </c>
      <c r="P253" s="11">
        <f>'Bil 1 2008-2024'!P253</f>
        <v>26118</v>
      </c>
      <c r="Q253" s="11">
        <f t="shared" si="39"/>
        <v>30223135</v>
      </c>
      <c r="R253" s="11">
        <f>'Bil 1 2008-2024'!R253</f>
        <v>334084</v>
      </c>
      <c r="S253" s="11">
        <f t="shared" si="40"/>
        <v>30557219</v>
      </c>
      <c r="T253" s="11">
        <f>'Bil 1 2008-2024'!T253</f>
        <v>357298</v>
      </c>
      <c r="U253" s="11">
        <f t="shared" si="41"/>
        <v>30914517</v>
      </c>
      <c r="V253" s="11">
        <f>'Bil 1 2008-2024'!V253</f>
        <v>221676</v>
      </c>
      <c r="W253" s="11">
        <f t="shared" si="42"/>
        <v>31136193</v>
      </c>
      <c r="X253" s="11">
        <f>'Bil 1 2008-2024'!X253</f>
        <v>6528362</v>
      </c>
      <c r="Y253" s="11">
        <f t="shared" si="43"/>
        <v>37664555</v>
      </c>
      <c r="Z253" s="11">
        <f>'Bil 1 2008-2024'!Z253</f>
        <v>637737</v>
      </c>
      <c r="AA253" s="11">
        <f t="shared" si="43"/>
        <v>38302292</v>
      </c>
      <c r="AB253" s="11">
        <f>'Bil 1 2008-2024'!AB253</f>
        <v>729048</v>
      </c>
      <c r="AC253" s="301">
        <f t="shared" si="44"/>
        <v>39031340</v>
      </c>
      <c r="AD253" s="11">
        <f>'Bil 1 2008-2024'!AD253</f>
        <v>4897598</v>
      </c>
      <c r="AE253" s="301">
        <f t="shared" si="44"/>
        <v>43928938</v>
      </c>
      <c r="AF253" s="2"/>
      <c r="AG253" s="2"/>
      <c r="AH253" s="2"/>
    </row>
    <row r="254" spans="1:34" ht="14.25">
      <c r="A254" s="9">
        <v>2280</v>
      </c>
      <c r="B254" s="10" t="s">
        <v>502</v>
      </c>
      <c r="C254" s="87">
        <v>33132163.361260157</v>
      </c>
      <c r="D254" s="87">
        <v>4942977</v>
      </c>
      <c r="E254" s="86">
        <f t="shared" si="34"/>
        <v>38075140.36126016</v>
      </c>
      <c r="F254" s="87">
        <v>1767165</v>
      </c>
      <c r="G254" s="86">
        <f t="shared" si="35"/>
        <v>39842305.36126016</v>
      </c>
      <c r="H254" s="87">
        <v>659961</v>
      </c>
      <c r="I254" s="86">
        <f t="shared" si="36"/>
        <v>40502266.36126016</v>
      </c>
      <c r="J254" s="86">
        <f>'Bil 1 2008-2024'!K254</f>
        <v>2243646</v>
      </c>
      <c r="K254" s="194">
        <f>'Bil 1 2008-2024'!L254</f>
        <v>88527</v>
      </c>
      <c r="L254" s="211">
        <v>228398</v>
      </c>
      <c r="M254" s="95">
        <f t="shared" si="37"/>
        <v>42834439.36126016</v>
      </c>
      <c r="N254" s="95">
        <f>'Bil 1 2008-2024'!N254</f>
        <v>-977883.3612601608</v>
      </c>
      <c r="O254" s="86">
        <f t="shared" si="38"/>
        <v>41856556</v>
      </c>
      <c r="P254" s="11">
        <f>'Bil 1 2008-2024'!P254</f>
        <v>-76828</v>
      </c>
      <c r="Q254" s="11">
        <f t="shared" si="39"/>
        <v>41779728</v>
      </c>
      <c r="R254" s="11">
        <f>'Bil 1 2008-2024'!R254</f>
        <v>1233062</v>
      </c>
      <c r="S254" s="11">
        <f t="shared" si="40"/>
        <v>43012790</v>
      </c>
      <c r="T254" s="11">
        <f>'Bil 1 2008-2024'!T254</f>
        <v>743082</v>
      </c>
      <c r="U254" s="11">
        <f t="shared" si="41"/>
        <v>43755872</v>
      </c>
      <c r="V254" s="11">
        <f>'Bil 1 2008-2024'!V254</f>
        <v>382151</v>
      </c>
      <c r="W254" s="11">
        <f t="shared" si="42"/>
        <v>44138023</v>
      </c>
      <c r="X254" s="11">
        <f>'Bil 1 2008-2024'!X254</f>
        <v>4937802</v>
      </c>
      <c r="Y254" s="11">
        <f t="shared" si="43"/>
        <v>49075825</v>
      </c>
      <c r="Z254" s="11">
        <f>'Bil 1 2008-2024'!Z254</f>
        <v>1503126</v>
      </c>
      <c r="AA254" s="11">
        <f t="shared" si="43"/>
        <v>50578951</v>
      </c>
      <c r="AB254" s="11">
        <f>'Bil 1 2008-2024'!AB254</f>
        <v>733345</v>
      </c>
      <c r="AC254" s="301">
        <f t="shared" si="44"/>
        <v>51312296</v>
      </c>
      <c r="AD254" s="11">
        <f>'Bil 1 2008-2024'!AD254</f>
        <v>5852147</v>
      </c>
      <c r="AE254" s="301">
        <f t="shared" si="44"/>
        <v>57164443</v>
      </c>
      <c r="AF254" s="2"/>
      <c r="AG254" s="2"/>
      <c r="AH254" s="2"/>
    </row>
    <row r="255" spans="1:34" ht="14.25">
      <c r="A255" s="9">
        <v>2281</v>
      </c>
      <c r="B255" s="10" t="s">
        <v>504</v>
      </c>
      <c r="C255" s="87">
        <v>125680595.61844715</v>
      </c>
      <c r="D255" s="87">
        <v>17488428</v>
      </c>
      <c r="E255" s="86">
        <f t="shared" si="34"/>
        <v>143169023.61844715</v>
      </c>
      <c r="F255" s="87">
        <v>5236928</v>
      </c>
      <c r="G255" s="86">
        <f t="shared" si="35"/>
        <v>148405951.61844715</v>
      </c>
      <c r="H255" s="87">
        <v>1985432</v>
      </c>
      <c r="I255" s="86">
        <f t="shared" si="36"/>
        <v>150391383.61844715</v>
      </c>
      <c r="J255" s="86">
        <f>'Bil 1 2008-2024'!K255</f>
        <v>10944882</v>
      </c>
      <c r="K255" s="194">
        <f>'Bil 1 2008-2024'!L255</f>
        <v>238918</v>
      </c>
      <c r="L255" s="211">
        <v>445056</v>
      </c>
      <c r="M255" s="95">
        <f t="shared" si="37"/>
        <v>161575183.61844715</v>
      </c>
      <c r="N255" s="95">
        <f>'Bil 1 2008-2024'!N255</f>
        <v>-3309278.6184471548</v>
      </c>
      <c r="O255" s="86">
        <f t="shared" si="38"/>
        <v>158265905</v>
      </c>
      <c r="P255" s="11">
        <f>'Bil 1 2008-2024'!P255</f>
        <v>671815</v>
      </c>
      <c r="Q255" s="11">
        <f t="shared" si="39"/>
        <v>158937720</v>
      </c>
      <c r="R255" s="11">
        <f>'Bil 1 2008-2024'!R255</f>
        <v>3841205</v>
      </c>
      <c r="S255" s="11">
        <f t="shared" si="40"/>
        <v>162778925</v>
      </c>
      <c r="T255" s="11">
        <f>'Bil 1 2008-2024'!T255</f>
        <v>3576690</v>
      </c>
      <c r="U255" s="11">
        <f t="shared" si="41"/>
        <v>166355615</v>
      </c>
      <c r="V255" s="11">
        <f>'Bil 1 2008-2024'!V255</f>
        <v>3833524</v>
      </c>
      <c r="W255" s="11">
        <f t="shared" si="42"/>
        <v>170189139</v>
      </c>
      <c r="X255" s="11">
        <f>'Bil 1 2008-2024'!X255</f>
        <v>16065447</v>
      </c>
      <c r="Y255" s="11">
        <f t="shared" si="43"/>
        <v>186254586</v>
      </c>
      <c r="Z255" s="11">
        <f>'Bil 1 2008-2024'!Z255</f>
        <v>6403605</v>
      </c>
      <c r="AA255" s="11">
        <f t="shared" si="43"/>
        <v>192658191</v>
      </c>
      <c r="AB255" s="11">
        <f>'Bil 1 2008-2024'!AB255</f>
        <v>5817272</v>
      </c>
      <c r="AC255" s="301">
        <f t="shared" si="44"/>
        <v>198475463</v>
      </c>
      <c r="AD255" s="11">
        <f>'Bil 1 2008-2024'!AD255</f>
        <v>12503549</v>
      </c>
      <c r="AE255" s="301">
        <f t="shared" si="44"/>
        <v>210979012</v>
      </c>
      <c r="AF255" s="2"/>
      <c r="AG255" s="2"/>
      <c r="AH255" s="2"/>
    </row>
    <row r="256" spans="1:34" ht="14.25">
      <c r="A256" s="9">
        <v>2282</v>
      </c>
      <c r="B256" s="10" t="s">
        <v>506</v>
      </c>
      <c r="C256" s="87">
        <v>26125991.66556218</v>
      </c>
      <c r="D256" s="87">
        <v>3551743</v>
      </c>
      <c r="E256" s="86">
        <f t="shared" si="34"/>
        <v>29677734.66556218</v>
      </c>
      <c r="F256" s="87">
        <v>1200949</v>
      </c>
      <c r="G256" s="86">
        <f t="shared" si="35"/>
        <v>30878683.66556218</v>
      </c>
      <c r="H256" s="87">
        <v>503644</v>
      </c>
      <c r="I256" s="86">
        <f t="shared" si="36"/>
        <v>31382327.66556218</v>
      </c>
      <c r="J256" s="86">
        <f>'Bil 1 2008-2024'!K256</f>
        <v>1680430</v>
      </c>
      <c r="K256" s="194">
        <f>'Bil 1 2008-2024'!L256</f>
        <v>138096</v>
      </c>
      <c r="L256" s="211">
        <v>288284</v>
      </c>
      <c r="M256" s="95">
        <f t="shared" si="37"/>
        <v>33200853.66556218</v>
      </c>
      <c r="N256" s="95">
        <f>'Bil 1 2008-2024'!N256</f>
        <v>-194277.66556217894</v>
      </c>
      <c r="O256" s="86">
        <f t="shared" si="38"/>
        <v>33006576</v>
      </c>
      <c r="P256" s="11">
        <f>'Bil 1 2008-2024'!P256</f>
        <v>-150960</v>
      </c>
      <c r="Q256" s="11">
        <f t="shared" si="39"/>
        <v>32855616</v>
      </c>
      <c r="R256" s="11">
        <f>'Bil 1 2008-2024'!R256</f>
        <v>1572684</v>
      </c>
      <c r="S256" s="11">
        <f t="shared" si="40"/>
        <v>34428300</v>
      </c>
      <c r="T256" s="11">
        <f>'Bil 1 2008-2024'!T256</f>
        <v>213756</v>
      </c>
      <c r="U256" s="11">
        <f t="shared" si="41"/>
        <v>34642056</v>
      </c>
      <c r="V256" s="11">
        <f>'Bil 1 2008-2024'!V256</f>
        <v>242096</v>
      </c>
      <c r="W256" s="11">
        <f t="shared" si="42"/>
        <v>34884152</v>
      </c>
      <c r="X256" s="11">
        <f>'Bil 1 2008-2024'!X256</f>
        <v>2132515</v>
      </c>
      <c r="Y256" s="11">
        <f t="shared" si="43"/>
        <v>37016667</v>
      </c>
      <c r="Z256" s="11">
        <f>'Bil 1 2008-2024'!Z256</f>
        <v>302096</v>
      </c>
      <c r="AA256" s="11">
        <f t="shared" si="43"/>
        <v>37318763</v>
      </c>
      <c r="AB256" s="11">
        <f>'Bil 1 2008-2024'!AB256</f>
        <v>683162</v>
      </c>
      <c r="AC256" s="301">
        <f t="shared" si="44"/>
        <v>38001925</v>
      </c>
      <c r="AD256" s="11">
        <f>'Bil 1 2008-2024'!AD256</f>
        <v>3763556</v>
      </c>
      <c r="AE256" s="301">
        <f t="shared" si="44"/>
        <v>41765481</v>
      </c>
      <c r="AF256" s="2"/>
      <c r="AG256" s="2"/>
      <c r="AH256" s="2"/>
    </row>
    <row r="257" spans="1:34" ht="14.25">
      <c r="A257" s="9">
        <v>2283</v>
      </c>
      <c r="B257" s="10" t="s">
        <v>488</v>
      </c>
      <c r="C257" s="86">
        <v>27507827.16025702</v>
      </c>
      <c r="D257" s="86">
        <v>1712108</v>
      </c>
      <c r="E257" s="86">
        <f t="shared" si="34"/>
        <v>29219935.16025702</v>
      </c>
      <c r="F257" s="86">
        <v>744402</v>
      </c>
      <c r="G257" s="86">
        <f t="shared" si="35"/>
        <v>29964337.16025702</v>
      </c>
      <c r="H257" s="86">
        <v>266575</v>
      </c>
      <c r="I257" s="86">
        <f t="shared" si="36"/>
        <v>30230912.16025702</v>
      </c>
      <c r="J257" s="86">
        <f>'Bil 1 2008-2024'!K257</f>
        <v>535112</v>
      </c>
      <c r="K257" s="194">
        <f>'Bil 1 2008-2024'!L257</f>
        <v>52482</v>
      </c>
      <c r="L257" s="211">
        <v>108881</v>
      </c>
      <c r="M257" s="95">
        <f t="shared" si="37"/>
        <v>30818506.16025702</v>
      </c>
      <c r="N257" s="95">
        <f>'Bil 1 2008-2024'!N257</f>
        <v>-422729.1602570191</v>
      </c>
      <c r="O257" s="86">
        <f t="shared" si="38"/>
        <v>30395777</v>
      </c>
      <c r="P257" s="11">
        <f>'Bil 1 2008-2024'!P257</f>
        <v>-163561</v>
      </c>
      <c r="Q257" s="11">
        <f t="shared" si="39"/>
        <v>30232216</v>
      </c>
      <c r="R257" s="11">
        <f>'Bil 1 2008-2024'!R257</f>
        <v>298772</v>
      </c>
      <c r="S257" s="11">
        <f t="shared" si="40"/>
        <v>30530988</v>
      </c>
      <c r="T257" s="11">
        <f>'Bil 1 2008-2024'!T257</f>
        <v>121976</v>
      </c>
      <c r="U257" s="11">
        <f t="shared" si="41"/>
        <v>30652964</v>
      </c>
      <c r="V257" s="11">
        <f>'Bil 1 2008-2024'!V257</f>
        <v>53441</v>
      </c>
      <c r="W257" s="11">
        <f t="shared" si="42"/>
        <v>30706405</v>
      </c>
      <c r="X257" s="11">
        <f>'Bil 1 2008-2024'!X257</f>
        <v>1350708</v>
      </c>
      <c r="Y257" s="11">
        <f t="shared" si="43"/>
        <v>32057113</v>
      </c>
      <c r="Z257" s="11">
        <f>'Bil 1 2008-2024'!Z257</f>
        <v>229841</v>
      </c>
      <c r="AA257" s="11">
        <f t="shared" si="43"/>
        <v>32286954</v>
      </c>
      <c r="AB257" s="11">
        <f>'Bil 1 2008-2024'!AB257</f>
        <v>439628</v>
      </c>
      <c r="AC257" s="301">
        <f t="shared" si="44"/>
        <v>32726582</v>
      </c>
      <c r="AD257" s="11">
        <f>'Bil 1 2008-2024'!AD257</f>
        <v>2660787</v>
      </c>
      <c r="AE257" s="301">
        <f t="shared" si="44"/>
        <v>35387369</v>
      </c>
      <c r="AF257" s="2"/>
      <c r="AG257" s="2"/>
      <c r="AH257" s="2"/>
    </row>
    <row r="258" spans="1:34" ht="14.25">
      <c r="A258" s="9">
        <v>2284</v>
      </c>
      <c r="B258" s="10" t="s">
        <v>509</v>
      </c>
      <c r="C258" s="87">
        <v>73437913.10315248</v>
      </c>
      <c r="D258" s="87">
        <v>16785264</v>
      </c>
      <c r="E258" s="86">
        <f t="shared" si="34"/>
        <v>90223177.10315248</v>
      </c>
      <c r="F258" s="87">
        <v>2906271</v>
      </c>
      <c r="G258" s="86">
        <f t="shared" si="35"/>
        <v>93129448.10315248</v>
      </c>
      <c r="H258" s="87">
        <v>1607153</v>
      </c>
      <c r="I258" s="86">
        <f t="shared" si="36"/>
        <v>94736601.10315248</v>
      </c>
      <c r="J258" s="86">
        <f>'Bil 1 2008-2024'!K258</f>
        <v>6221009</v>
      </c>
      <c r="K258" s="194">
        <f>'Bil 1 2008-2024'!L258</f>
        <v>309729</v>
      </c>
      <c r="L258" s="211">
        <v>803532</v>
      </c>
      <c r="M258" s="95">
        <f t="shared" si="37"/>
        <v>101267339.10315248</v>
      </c>
      <c r="N258" s="95">
        <f>'Bil 1 2008-2024'!N258</f>
        <v>-1223951.1031524837</v>
      </c>
      <c r="O258" s="86">
        <f t="shared" si="38"/>
        <v>100043388</v>
      </c>
      <c r="P258" s="11">
        <f>'Bil 1 2008-2024'!P258</f>
        <v>78067</v>
      </c>
      <c r="Q258" s="11">
        <f t="shared" si="39"/>
        <v>100121455</v>
      </c>
      <c r="R258" s="11">
        <f>'Bil 1 2008-2024'!R258</f>
        <v>2647047</v>
      </c>
      <c r="S258" s="11">
        <f t="shared" si="40"/>
        <v>102768502</v>
      </c>
      <c r="T258" s="11">
        <f>'Bil 1 2008-2024'!T258</f>
        <v>2024061</v>
      </c>
      <c r="U258" s="11">
        <f t="shared" si="41"/>
        <v>104792563</v>
      </c>
      <c r="V258" s="11">
        <f>'Bil 1 2008-2024'!V258</f>
        <v>1405227</v>
      </c>
      <c r="W258" s="11">
        <f t="shared" si="42"/>
        <v>106197790</v>
      </c>
      <c r="X258" s="11">
        <f>'Bil 1 2008-2024'!X258</f>
        <v>10627767</v>
      </c>
      <c r="Y258" s="11">
        <f t="shared" si="43"/>
        <v>116825557</v>
      </c>
      <c r="Z258" s="11">
        <f>'Bil 1 2008-2024'!Z258</f>
        <v>2676448</v>
      </c>
      <c r="AA258" s="11">
        <f t="shared" si="43"/>
        <v>119502005</v>
      </c>
      <c r="AB258" s="11">
        <f>'Bil 1 2008-2024'!AB258</f>
        <v>3274295</v>
      </c>
      <c r="AC258" s="301">
        <f t="shared" si="44"/>
        <v>122776300</v>
      </c>
      <c r="AD258" s="11">
        <f>'Bil 1 2008-2024'!AD258</f>
        <v>10646234</v>
      </c>
      <c r="AE258" s="301">
        <f t="shared" si="44"/>
        <v>133422534</v>
      </c>
      <c r="AF258" s="2"/>
      <c r="AG258" s="2"/>
      <c r="AH258" s="2"/>
    </row>
    <row r="259" spans="1:34" ht="14.25">
      <c r="A259" s="9">
        <v>2303</v>
      </c>
      <c r="B259" s="10" t="s">
        <v>511</v>
      </c>
      <c r="C259" s="87">
        <v>7662543.555678029</v>
      </c>
      <c r="D259" s="87">
        <v>224835</v>
      </c>
      <c r="E259" s="86">
        <f t="shared" si="34"/>
        <v>7887378.555678029</v>
      </c>
      <c r="F259" s="87">
        <v>181373</v>
      </c>
      <c r="G259" s="86">
        <f t="shared" si="35"/>
        <v>8068751.555678029</v>
      </c>
      <c r="H259" s="87">
        <v>289701</v>
      </c>
      <c r="I259" s="86">
        <f t="shared" si="36"/>
        <v>8358452.555678029</v>
      </c>
      <c r="J259" s="86">
        <f>'Bil 1 2008-2024'!K259</f>
        <v>-59359</v>
      </c>
      <c r="K259" s="194">
        <f>'Bil 1 2008-2024'!L259</f>
        <v>4129</v>
      </c>
      <c r="L259" s="211">
        <v>24926</v>
      </c>
      <c r="M259" s="95">
        <f t="shared" si="37"/>
        <v>8303222.555678029</v>
      </c>
      <c r="N259" s="95">
        <f>'Bil 1 2008-2024'!N259</f>
        <v>-28098.555678028613</v>
      </c>
      <c r="O259" s="86">
        <f t="shared" si="38"/>
        <v>8275124</v>
      </c>
      <c r="P259" s="11">
        <f>'Bil 1 2008-2024'!P259</f>
        <v>-196310</v>
      </c>
      <c r="Q259" s="11">
        <f t="shared" si="39"/>
        <v>8078814</v>
      </c>
      <c r="R259" s="11">
        <f>'Bil 1 2008-2024'!R259</f>
        <v>281066</v>
      </c>
      <c r="S259" s="11">
        <f t="shared" si="40"/>
        <v>8359880</v>
      </c>
      <c r="T259" s="11">
        <f>'Bil 1 2008-2024'!T259</f>
        <v>8673</v>
      </c>
      <c r="U259" s="11">
        <f t="shared" si="41"/>
        <v>8368553</v>
      </c>
      <c r="V259" s="11">
        <f>'Bil 1 2008-2024'!V259</f>
        <v>40038</v>
      </c>
      <c r="W259" s="11">
        <f t="shared" si="42"/>
        <v>8408591</v>
      </c>
      <c r="X259" s="11">
        <f>'Bil 1 2008-2024'!X259</f>
        <v>246068</v>
      </c>
      <c r="Y259" s="11">
        <f t="shared" si="43"/>
        <v>8654659</v>
      </c>
      <c r="Z259" s="11">
        <f>'Bil 1 2008-2024'!Z259</f>
        <v>-8484</v>
      </c>
      <c r="AA259" s="11">
        <f t="shared" si="43"/>
        <v>8646175</v>
      </c>
      <c r="AB259" s="11">
        <f>'Bil 1 2008-2024'!AB259</f>
        <v>244130</v>
      </c>
      <c r="AC259" s="301">
        <f t="shared" si="44"/>
        <v>8890305</v>
      </c>
      <c r="AD259" s="11">
        <f>'Bil 1 2008-2024'!AD259</f>
        <v>432541</v>
      </c>
      <c r="AE259" s="301">
        <f t="shared" si="44"/>
        <v>9322846</v>
      </c>
      <c r="AF259" s="2"/>
      <c r="AG259" s="2"/>
      <c r="AH259" s="2"/>
    </row>
    <row r="260" spans="1:34" ht="14.25">
      <c r="A260" s="9">
        <v>2305</v>
      </c>
      <c r="B260" s="10" t="s">
        <v>513</v>
      </c>
      <c r="C260" s="87">
        <v>9466901.82663533</v>
      </c>
      <c r="D260" s="87">
        <v>182229</v>
      </c>
      <c r="E260" s="86">
        <f t="shared" si="34"/>
        <v>9649130.82663533</v>
      </c>
      <c r="F260" s="87">
        <v>472289</v>
      </c>
      <c r="G260" s="86">
        <f t="shared" si="35"/>
        <v>10121419.82663533</v>
      </c>
      <c r="H260" s="87">
        <v>285645</v>
      </c>
      <c r="I260" s="86">
        <f t="shared" si="36"/>
        <v>10407064.82663533</v>
      </c>
      <c r="J260" s="86">
        <f>'Bil 1 2008-2024'!K260</f>
        <v>637357</v>
      </c>
      <c r="K260" s="194">
        <f>'Bil 1 2008-2024'!L260</f>
        <v>55368</v>
      </c>
      <c r="L260" s="211">
        <v>83545</v>
      </c>
      <c r="M260" s="95">
        <f t="shared" si="37"/>
        <v>11099789.82663533</v>
      </c>
      <c r="N260" s="95">
        <f>'Bil 1 2008-2024'!N260</f>
        <v>-27622.826635330915</v>
      </c>
      <c r="O260" s="86">
        <f t="shared" si="38"/>
        <v>11072167</v>
      </c>
      <c r="P260" s="11">
        <f>'Bil 1 2008-2024'!P260</f>
        <v>-94328</v>
      </c>
      <c r="Q260" s="11">
        <f t="shared" si="39"/>
        <v>10977839</v>
      </c>
      <c r="R260" s="11">
        <f>'Bil 1 2008-2024'!R260</f>
        <v>258360</v>
      </c>
      <c r="S260" s="11">
        <f t="shared" si="40"/>
        <v>11236199</v>
      </c>
      <c r="T260" s="11">
        <f>'Bil 1 2008-2024'!T260</f>
        <v>18525</v>
      </c>
      <c r="U260" s="11">
        <f t="shared" si="41"/>
        <v>11254724</v>
      </c>
      <c r="V260" s="11">
        <f>'Bil 1 2008-2024'!V260</f>
        <v>90375</v>
      </c>
      <c r="W260" s="11">
        <f t="shared" si="42"/>
        <v>11345099</v>
      </c>
      <c r="X260" s="11">
        <f>'Bil 1 2008-2024'!X260</f>
        <v>177791</v>
      </c>
      <c r="Y260" s="11">
        <f t="shared" si="43"/>
        <v>11522890</v>
      </c>
      <c r="Z260" s="11">
        <f>'Bil 1 2008-2024'!Z260</f>
        <v>69195</v>
      </c>
      <c r="AA260" s="11">
        <f t="shared" si="43"/>
        <v>11592085</v>
      </c>
      <c r="AB260" s="11">
        <f>'Bil 1 2008-2024'!AB260</f>
        <v>553427</v>
      </c>
      <c r="AC260" s="301">
        <f t="shared" si="44"/>
        <v>12145512</v>
      </c>
      <c r="AD260" s="11">
        <f>'Bil 1 2008-2024'!AD260</f>
        <v>875246</v>
      </c>
      <c r="AE260" s="301">
        <f t="shared" si="44"/>
        <v>13020758</v>
      </c>
      <c r="AF260" s="2"/>
      <c r="AG260" s="2"/>
      <c r="AH260" s="2"/>
    </row>
    <row r="261" spans="1:34" ht="14.25">
      <c r="A261" s="9">
        <v>2309</v>
      </c>
      <c r="B261" s="10" t="s">
        <v>515</v>
      </c>
      <c r="C261" s="87">
        <v>18997580.67610273</v>
      </c>
      <c r="D261" s="87">
        <v>2409174</v>
      </c>
      <c r="E261" s="86">
        <f t="shared" si="34"/>
        <v>21406754.67610273</v>
      </c>
      <c r="F261" s="87">
        <v>1009056</v>
      </c>
      <c r="G261" s="86">
        <f t="shared" si="35"/>
        <v>22415810.67610273</v>
      </c>
      <c r="H261" s="87">
        <v>1369379</v>
      </c>
      <c r="I261" s="86">
        <f t="shared" si="36"/>
        <v>23785189.67610273</v>
      </c>
      <c r="J261" s="86">
        <f>'Bil 1 2008-2024'!K261</f>
        <v>3132142</v>
      </c>
      <c r="K261" s="194">
        <f>'Bil 1 2008-2024'!L261</f>
        <v>81860</v>
      </c>
      <c r="L261" s="211">
        <v>127150</v>
      </c>
      <c r="M261" s="95">
        <f t="shared" si="37"/>
        <v>26999191.67610273</v>
      </c>
      <c r="N261" s="95">
        <f>'Bil 1 2008-2024'!N261</f>
        <v>336819.3238972686</v>
      </c>
      <c r="O261" s="86">
        <f t="shared" si="38"/>
        <v>27336011</v>
      </c>
      <c r="P261" s="11">
        <f>'Bil 1 2008-2024'!P261</f>
        <v>935683</v>
      </c>
      <c r="Q261" s="11">
        <f t="shared" si="39"/>
        <v>28271694</v>
      </c>
      <c r="R261" s="11">
        <f>'Bil 1 2008-2024'!R261</f>
        <v>1675838</v>
      </c>
      <c r="S261" s="11">
        <f t="shared" si="40"/>
        <v>29947532</v>
      </c>
      <c r="T261" s="11">
        <f>'Bil 1 2008-2024'!T261</f>
        <v>540497</v>
      </c>
      <c r="U261" s="11">
        <f t="shared" si="41"/>
        <v>30488029</v>
      </c>
      <c r="V261" s="11">
        <f>'Bil 1 2008-2024'!V261</f>
        <v>1007853</v>
      </c>
      <c r="W261" s="11">
        <f t="shared" si="42"/>
        <v>31495882</v>
      </c>
      <c r="X261" s="11">
        <f>'Bil 1 2008-2024'!X261</f>
        <v>1998592</v>
      </c>
      <c r="Y261" s="11">
        <f t="shared" si="43"/>
        <v>33494474</v>
      </c>
      <c r="Z261" s="11">
        <f>'Bil 1 2008-2024'!Z261</f>
        <v>624850</v>
      </c>
      <c r="AA261" s="11">
        <f t="shared" si="43"/>
        <v>34119324</v>
      </c>
      <c r="AB261" s="11">
        <f>'Bil 1 2008-2024'!AB261</f>
        <v>2180880</v>
      </c>
      <c r="AC261" s="301">
        <f t="shared" si="44"/>
        <v>36300204</v>
      </c>
      <c r="AD261" s="11">
        <f>'Bil 1 2008-2024'!AD261</f>
        <v>3950712</v>
      </c>
      <c r="AE261" s="301">
        <f t="shared" si="44"/>
        <v>40250916</v>
      </c>
      <c r="AF261" s="2"/>
      <c r="AG261" s="2"/>
      <c r="AH261" s="2"/>
    </row>
    <row r="262" spans="1:34" ht="14.25">
      <c r="A262" s="9">
        <v>2313</v>
      </c>
      <c r="B262" s="10" t="s">
        <v>517</v>
      </c>
      <c r="C262" s="87">
        <v>16846434.84349605</v>
      </c>
      <c r="D262" s="87">
        <v>776998</v>
      </c>
      <c r="E262" s="86">
        <f t="shared" si="34"/>
        <v>17623432.84349605</v>
      </c>
      <c r="F262" s="87">
        <v>821618</v>
      </c>
      <c r="G262" s="86">
        <f t="shared" si="35"/>
        <v>18445050.84349605</v>
      </c>
      <c r="H262" s="87">
        <v>511928</v>
      </c>
      <c r="I262" s="86">
        <f t="shared" si="36"/>
        <v>18956978.84349605</v>
      </c>
      <c r="J262" s="86">
        <f>'Bil 1 2008-2024'!K262</f>
        <v>841632</v>
      </c>
      <c r="K262" s="194">
        <f>'Bil 1 2008-2024'!L262</f>
        <v>398</v>
      </c>
      <c r="L262" s="211">
        <v>44547</v>
      </c>
      <c r="M262" s="95">
        <f t="shared" si="37"/>
        <v>19799008.84349605</v>
      </c>
      <c r="N262" s="95">
        <f>'Bil 1 2008-2024'!N262</f>
        <v>-239200.8434960507</v>
      </c>
      <c r="O262" s="86">
        <f t="shared" si="38"/>
        <v>19559808</v>
      </c>
      <c r="P262" s="11">
        <f>'Bil 1 2008-2024'!P262</f>
        <v>-255772</v>
      </c>
      <c r="Q262" s="11">
        <f t="shared" si="39"/>
        <v>19304036</v>
      </c>
      <c r="R262" s="11">
        <f>'Bil 1 2008-2024'!R262</f>
        <v>915130</v>
      </c>
      <c r="S262" s="11">
        <f t="shared" si="40"/>
        <v>20219166</v>
      </c>
      <c r="T262" s="11">
        <f>'Bil 1 2008-2024'!T262</f>
        <v>40969</v>
      </c>
      <c r="U262" s="11">
        <f t="shared" si="41"/>
        <v>20260135</v>
      </c>
      <c r="V262" s="11">
        <f>'Bil 1 2008-2024'!V262</f>
        <v>63313</v>
      </c>
      <c r="W262" s="11">
        <f t="shared" si="42"/>
        <v>20323448</v>
      </c>
      <c r="X262" s="11">
        <f>'Bil 1 2008-2024'!X262</f>
        <v>732035</v>
      </c>
      <c r="Y262" s="11">
        <f t="shared" si="43"/>
        <v>21055483</v>
      </c>
      <c r="Z262" s="11">
        <f>'Bil 1 2008-2024'!Z262</f>
        <v>118116</v>
      </c>
      <c r="AA262" s="11">
        <f t="shared" si="43"/>
        <v>21173599</v>
      </c>
      <c r="AB262" s="11">
        <f>'Bil 1 2008-2024'!AB262</f>
        <v>809892</v>
      </c>
      <c r="AC262" s="301">
        <f t="shared" si="44"/>
        <v>21983491</v>
      </c>
      <c r="AD262" s="11">
        <f>'Bil 1 2008-2024'!AD262</f>
        <v>1340443</v>
      </c>
      <c r="AE262" s="301">
        <f t="shared" si="44"/>
        <v>23323934</v>
      </c>
      <c r="AF262" s="2"/>
      <c r="AG262" s="2"/>
      <c r="AH262" s="2"/>
    </row>
    <row r="263" spans="1:34" ht="14.25">
      <c r="A263" s="9">
        <v>2321</v>
      </c>
      <c r="B263" s="10" t="s">
        <v>519</v>
      </c>
      <c r="C263" s="87">
        <v>13430378.058053324</v>
      </c>
      <c r="D263" s="87">
        <v>6745331</v>
      </c>
      <c r="E263" s="86">
        <f aca="true" t="shared" si="45" ref="E263:E295">C263+D263</f>
        <v>20175709.058053322</v>
      </c>
      <c r="F263" s="87">
        <v>1993309</v>
      </c>
      <c r="G263" s="86">
        <f aca="true" t="shared" si="46" ref="G263:G295">E263+F263</f>
        <v>22169018.058053322</v>
      </c>
      <c r="H263" s="87">
        <v>886473</v>
      </c>
      <c r="I263" s="86">
        <f aca="true" t="shared" si="47" ref="I263:I295">G263+H263</f>
        <v>23055491.058053322</v>
      </c>
      <c r="J263" s="86">
        <f>'Bil 1 2008-2024'!K263</f>
        <v>4012269</v>
      </c>
      <c r="K263" s="194">
        <f>'Bil 1 2008-2024'!L263</f>
        <v>176159</v>
      </c>
      <c r="L263" s="211">
        <v>501489</v>
      </c>
      <c r="M263" s="95">
        <f aca="true" t="shared" si="48" ref="M263:M295">I263+J263+K263</f>
        <v>27243919.058053322</v>
      </c>
      <c r="N263" s="95">
        <f>'Bil 1 2008-2024'!N263</f>
        <v>683774.9419466779</v>
      </c>
      <c r="O263" s="86">
        <f aca="true" t="shared" si="49" ref="O263:O295">M263+N263</f>
        <v>27927694</v>
      </c>
      <c r="P263" s="11">
        <f>'Bil 1 2008-2024'!P263</f>
        <v>806991</v>
      </c>
      <c r="Q263" s="11">
        <f aca="true" t="shared" si="50" ref="Q263:Q295">P263+O263</f>
        <v>28734685</v>
      </c>
      <c r="R263" s="11">
        <f>'Bil 1 2008-2024'!R263</f>
        <v>2790804</v>
      </c>
      <c r="S263" s="11">
        <f aca="true" t="shared" si="51" ref="S263:S295">R263+Q263</f>
        <v>31525489</v>
      </c>
      <c r="T263" s="11">
        <f>'Bil 1 2008-2024'!T263</f>
        <v>1312569</v>
      </c>
      <c r="U263" s="11">
        <f aca="true" t="shared" si="52" ref="U263:U295">T263+S263</f>
        <v>32838058</v>
      </c>
      <c r="V263" s="11">
        <f>'Bil 1 2008-2024'!V263</f>
        <v>2234547</v>
      </c>
      <c r="W263" s="11">
        <f aca="true" t="shared" si="53" ref="W263:W295">V263+U263</f>
        <v>35072605</v>
      </c>
      <c r="X263" s="11">
        <f>'Bil 1 2008-2024'!X263</f>
        <v>4665424</v>
      </c>
      <c r="Y263" s="11">
        <f aca="true" t="shared" si="54" ref="Y263:AA295">X263+W263</f>
        <v>39738029</v>
      </c>
      <c r="Z263" s="11">
        <f>'Bil 1 2008-2024'!Z263</f>
        <v>1715875</v>
      </c>
      <c r="AA263" s="11">
        <f t="shared" si="54"/>
        <v>41453904</v>
      </c>
      <c r="AB263" s="11">
        <f>'Bil 1 2008-2024'!AB263</f>
        <v>2257289</v>
      </c>
      <c r="AC263" s="301">
        <f aca="true" t="shared" si="55" ref="AC263:AE295">AB263+AA263</f>
        <v>43711193</v>
      </c>
      <c r="AD263" s="11">
        <f>'Bil 1 2008-2024'!AD263</f>
        <v>7153214</v>
      </c>
      <c r="AE263" s="301">
        <f t="shared" si="55"/>
        <v>50864407</v>
      </c>
      <c r="AF263" s="2"/>
      <c r="AG263" s="2"/>
      <c r="AH263" s="2"/>
    </row>
    <row r="264" spans="1:34" ht="14.25">
      <c r="A264" s="9">
        <v>2326</v>
      </c>
      <c r="B264" s="10" t="s">
        <v>521</v>
      </c>
      <c r="C264" s="87">
        <v>10088727.79924801</v>
      </c>
      <c r="D264" s="87">
        <v>2502827</v>
      </c>
      <c r="E264" s="86">
        <f t="shared" si="45"/>
        <v>12591554.79924801</v>
      </c>
      <c r="F264" s="87">
        <v>624445</v>
      </c>
      <c r="G264" s="86">
        <f t="shared" si="46"/>
        <v>13215999.79924801</v>
      </c>
      <c r="H264" s="87">
        <v>950737</v>
      </c>
      <c r="I264" s="86">
        <f t="shared" si="47"/>
        <v>14166736.79924801</v>
      </c>
      <c r="J264" s="86">
        <f>'Bil 1 2008-2024'!K264</f>
        <v>3225934</v>
      </c>
      <c r="K264" s="194">
        <f>'Bil 1 2008-2024'!L264</f>
        <v>92972</v>
      </c>
      <c r="L264" s="211">
        <v>192476</v>
      </c>
      <c r="M264" s="95">
        <f t="shared" si="48"/>
        <v>17485642.79924801</v>
      </c>
      <c r="N264" s="95">
        <f>'Bil 1 2008-2024'!N264</f>
        <v>257002.20075199008</v>
      </c>
      <c r="O264" s="86">
        <f t="shared" si="49"/>
        <v>17742645</v>
      </c>
      <c r="P264" s="11">
        <f>'Bil 1 2008-2024'!P264</f>
        <v>272606</v>
      </c>
      <c r="Q264" s="11">
        <f t="shared" si="50"/>
        <v>18015251</v>
      </c>
      <c r="R264" s="11">
        <f>'Bil 1 2008-2024'!R264</f>
        <v>943292</v>
      </c>
      <c r="S264" s="11">
        <f t="shared" si="51"/>
        <v>18958543</v>
      </c>
      <c r="T264" s="11">
        <f>'Bil 1 2008-2024'!T264</f>
        <v>253480</v>
      </c>
      <c r="U264" s="11">
        <f t="shared" si="52"/>
        <v>19212023</v>
      </c>
      <c r="V264" s="11">
        <f>'Bil 1 2008-2024'!V264</f>
        <v>511207</v>
      </c>
      <c r="W264" s="11">
        <f t="shared" si="53"/>
        <v>19723230</v>
      </c>
      <c r="X264" s="11">
        <f>'Bil 1 2008-2024'!X264</f>
        <v>1703976</v>
      </c>
      <c r="Y264" s="11">
        <f t="shared" si="54"/>
        <v>21427206</v>
      </c>
      <c r="Z264" s="11">
        <f>'Bil 1 2008-2024'!Z264</f>
        <v>315629</v>
      </c>
      <c r="AA264" s="11">
        <f t="shared" si="54"/>
        <v>21742835</v>
      </c>
      <c r="AB264" s="11">
        <f>'Bil 1 2008-2024'!AB264</f>
        <v>1576802</v>
      </c>
      <c r="AC264" s="301">
        <f t="shared" si="55"/>
        <v>23319637</v>
      </c>
      <c r="AD264" s="11">
        <f>'Bil 1 2008-2024'!AD264</f>
        <v>2306475</v>
      </c>
      <c r="AE264" s="301">
        <f t="shared" si="55"/>
        <v>25626112</v>
      </c>
      <c r="AF264" s="2"/>
      <c r="AG264" s="2"/>
      <c r="AH264" s="2"/>
    </row>
    <row r="265" spans="1:34" ht="14.25">
      <c r="A265" s="9">
        <v>2361</v>
      </c>
      <c r="B265" s="10" t="s">
        <v>523</v>
      </c>
      <c r="C265" s="87">
        <v>14219618.715600185</v>
      </c>
      <c r="D265" s="87">
        <v>7343192</v>
      </c>
      <c r="E265" s="86">
        <f t="shared" si="45"/>
        <v>21562810.715600185</v>
      </c>
      <c r="F265" s="87">
        <v>2183529</v>
      </c>
      <c r="G265" s="86">
        <f t="shared" si="46"/>
        <v>23746339.715600185</v>
      </c>
      <c r="H265" s="87">
        <v>1091008</v>
      </c>
      <c r="I265" s="86">
        <f t="shared" si="47"/>
        <v>24837347.715600185</v>
      </c>
      <c r="J265" s="86">
        <f>'Bil 1 2008-2024'!K265</f>
        <v>8055050</v>
      </c>
      <c r="K265" s="194">
        <f>'Bil 1 2008-2024'!L265</f>
        <v>144722</v>
      </c>
      <c r="L265" s="211">
        <v>399534</v>
      </c>
      <c r="M265" s="95">
        <f t="shared" si="48"/>
        <v>33037119.715600185</v>
      </c>
      <c r="N265" s="95">
        <f>'Bil 1 2008-2024'!N265</f>
        <v>847170.2843998149</v>
      </c>
      <c r="O265" s="86">
        <f t="shared" si="49"/>
        <v>33884290</v>
      </c>
      <c r="P265" s="11">
        <f>'Bil 1 2008-2024'!P265</f>
        <v>996356</v>
      </c>
      <c r="Q265" s="11">
        <f t="shared" si="50"/>
        <v>34880646</v>
      </c>
      <c r="R265" s="11">
        <f>'Bil 1 2008-2024'!R265</f>
        <v>389179</v>
      </c>
      <c r="S265" s="11">
        <f t="shared" si="51"/>
        <v>35269825</v>
      </c>
      <c r="T265" s="11">
        <f>'Bil 1 2008-2024'!T265</f>
        <v>971800</v>
      </c>
      <c r="U265" s="11">
        <f t="shared" si="52"/>
        <v>36241625</v>
      </c>
      <c r="V265" s="11">
        <f>'Bil 1 2008-2024'!V265</f>
        <v>1521385</v>
      </c>
      <c r="W265" s="11">
        <f t="shared" si="53"/>
        <v>37763010</v>
      </c>
      <c r="X265" s="11">
        <f>'Bil 1 2008-2024'!X265</f>
        <v>5021938</v>
      </c>
      <c r="Y265" s="11">
        <f t="shared" si="54"/>
        <v>42784948</v>
      </c>
      <c r="Z265" s="11">
        <f>'Bil 1 2008-2024'!Z265</f>
        <v>1583524</v>
      </c>
      <c r="AA265" s="11">
        <f t="shared" si="54"/>
        <v>44368472</v>
      </c>
      <c r="AB265" s="11">
        <f>'Bil 1 2008-2024'!AB265</f>
        <v>2026092</v>
      </c>
      <c r="AC265" s="301">
        <f t="shared" si="55"/>
        <v>46394564</v>
      </c>
      <c r="AD265" s="11">
        <f>'Bil 1 2008-2024'!AD265</f>
        <v>8326934</v>
      </c>
      <c r="AE265" s="301">
        <f t="shared" si="55"/>
        <v>54721498</v>
      </c>
      <c r="AF265" s="2"/>
      <c r="AG265" s="2"/>
      <c r="AH265" s="2"/>
    </row>
    <row r="266" spans="1:34" ht="14.25">
      <c r="A266" s="9">
        <v>2380</v>
      </c>
      <c r="B266" s="10" t="s">
        <v>525</v>
      </c>
      <c r="C266" s="87">
        <v>77972725.16410775</v>
      </c>
      <c r="D266" s="87">
        <v>8570780</v>
      </c>
      <c r="E266" s="86">
        <f t="shared" si="45"/>
        <v>86543505.16410775</v>
      </c>
      <c r="F266" s="87">
        <v>3242843</v>
      </c>
      <c r="G266" s="86">
        <f t="shared" si="46"/>
        <v>89786348.16410775</v>
      </c>
      <c r="H266" s="87">
        <v>1837222</v>
      </c>
      <c r="I266" s="86">
        <f t="shared" si="47"/>
        <v>91623570.16410775</v>
      </c>
      <c r="J266" s="86">
        <f>'Bil 1 2008-2024'!K266</f>
        <v>6143694</v>
      </c>
      <c r="K266" s="194">
        <f>'Bil 1 2008-2024'!L266</f>
        <v>166335</v>
      </c>
      <c r="L266" s="211">
        <v>408878</v>
      </c>
      <c r="M266" s="95">
        <f t="shared" si="48"/>
        <v>97933599.16410775</v>
      </c>
      <c r="N266" s="95">
        <f>'Bil 1 2008-2024'!N266</f>
        <v>-2370334.164107755</v>
      </c>
      <c r="O266" s="86">
        <f t="shared" si="49"/>
        <v>95563265</v>
      </c>
      <c r="P266" s="11">
        <f>'Bil 1 2008-2024'!P266</f>
        <v>1207687</v>
      </c>
      <c r="Q266" s="11">
        <f t="shared" si="50"/>
        <v>96770952</v>
      </c>
      <c r="R266" s="11">
        <f>'Bil 1 2008-2024'!R266</f>
        <v>2748634</v>
      </c>
      <c r="S266" s="11">
        <f t="shared" si="51"/>
        <v>99519586</v>
      </c>
      <c r="T266" s="11">
        <f>'Bil 1 2008-2024'!T266</f>
        <v>2736974</v>
      </c>
      <c r="U266" s="11">
        <f t="shared" si="52"/>
        <v>102256560</v>
      </c>
      <c r="V266" s="11">
        <f>'Bil 1 2008-2024'!V266</f>
        <v>3198710</v>
      </c>
      <c r="W266" s="11">
        <f t="shared" si="53"/>
        <v>105455270</v>
      </c>
      <c r="X266" s="11">
        <f>'Bil 1 2008-2024'!X266</f>
        <v>4478833</v>
      </c>
      <c r="Y266" s="11">
        <f t="shared" si="54"/>
        <v>109934103</v>
      </c>
      <c r="Z266" s="11">
        <f>'Bil 1 2008-2024'!Z266</f>
        <v>4337416</v>
      </c>
      <c r="AA266" s="11">
        <f t="shared" si="54"/>
        <v>114271519</v>
      </c>
      <c r="AB266" s="11">
        <f>'Bil 1 2008-2024'!AB266</f>
        <v>4563376</v>
      </c>
      <c r="AC266" s="301">
        <f t="shared" si="55"/>
        <v>118834895</v>
      </c>
      <c r="AD266" s="11">
        <f>'Bil 1 2008-2024'!AD266</f>
        <v>4864755</v>
      </c>
      <c r="AE266" s="301">
        <f t="shared" si="55"/>
        <v>123699650</v>
      </c>
      <c r="AF266" s="2"/>
      <c r="AG266" s="2"/>
      <c r="AH266" s="2"/>
    </row>
    <row r="267" spans="1:34" ht="14.25">
      <c r="A267" s="9">
        <v>2401</v>
      </c>
      <c r="B267" s="10" t="s">
        <v>527</v>
      </c>
      <c r="C267" s="87">
        <v>9817675.452211713</v>
      </c>
      <c r="D267" s="87">
        <v>1824744</v>
      </c>
      <c r="E267" s="86">
        <f t="shared" si="45"/>
        <v>11642419.452211713</v>
      </c>
      <c r="F267" s="87">
        <v>744278</v>
      </c>
      <c r="G267" s="86">
        <f t="shared" si="46"/>
        <v>12386697.452211713</v>
      </c>
      <c r="H267" s="87">
        <v>-885</v>
      </c>
      <c r="I267" s="86">
        <f t="shared" si="47"/>
        <v>12385812.452211713</v>
      </c>
      <c r="J267" s="86">
        <f>'Bil 1 2008-2024'!K267</f>
        <v>309270</v>
      </c>
      <c r="K267" s="194">
        <f>'Bil 1 2008-2024'!L267</f>
        <v>61140</v>
      </c>
      <c r="L267" s="211">
        <v>128949</v>
      </c>
      <c r="M267" s="95">
        <f t="shared" si="48"/>
        <v>12756222.452211713</v>
      </c>
      <c r="N267" s="95">
        <f>'Bil 1 2008-2024'!N267</f>
        <v>2462.5477882865816</v>
      </c>
      <c r="O267" s="86">
        <f t="shared" si="49"/>
        <v>12758685</v>
      </c>
      <c r="P267" s="11">
        <f>'Bil 1 2008-2024'!P267</f>
        <v>-83977</v>
      </c>
      <c r="Q267" s="11">
        <f t="shared" si="50"/>
        <v>12674708</v>
      </c>
      <c r="R267" s="11">
        <f>'Bil 1 2008-2024'!R267</f>
        <v>344831</v>
      </c>
      <c r="S267" s="11">
        <f t="shared" si="51"/>
        <v>13019539</v>
      </c>
      <c r="T267" s="11">
        <f>'Bil 1 2008-2024'!T267</f>
        <v>153192</v>
      </c>
      <c r="U267" s="11">
        <f t="shared" si="52"/>
        <v>13172731</v>
      </c>
      <c r="V267" s="11">
        <f>'Bil 1 2008-2024'!V267</f>
        <v>383571</v>
      </c>
      <c r="W267" s="11">
        <f t="shared" si="53"/>
        <v>13556302</v>
      </c>
      <c r="X267" s="11">
        <f>'Bil 1 2008-2024'!X267</f>
        <v>2537746</v>
      </c>
      <c r="Y267" s="11">
        <f t="shared" si="54"/>
        <v>16094048</v>
      </c>
      <c r="Z267" s="11">
        <f>'Bil 1 2008-2024'!Z267</f>
        <v>229531</v>
      </c>
      <c r="AA267" s="11">
        <f t="shared" si="54"/>
        <v>16323579</v>
      </c>
      <c r="AB267" s="11">
        <f>'Bil 1 2008-2024'!AB267</f>
        <v>509392</v>
      </c>
      <c r="AC267" s="301">
        <f t="shared" si="55"/>
        <v>16832971</v>
      </c>
      <c r="AD267" s="11">
        <f>'Bil 1 2008-2024'!AD267</f>
        <v>3831183</v>
      </c>
      <c r="AE267" s="301">
        <f t="shared" si="55"/>
        <v>20664154</v>
      </c>
      <c r="AF267" s="2"/>
      <c r="AG267" s="2"/>
      <c r="AH267" s="2"/>
    </row>
    <row r="268" spans="1:34" ht="14.25">
      <c r="A268" s="9">
        <v>2403</v>
      </c>
      <c r="B268" s="10" t="s">
        <v>529</v>
      </c>
      <c r="C268" s="87">
        <v>3390811.7139050337</v>
      </c>
      <c r="D268" s="87">
        <v>110810</v>
      </c>
      <c r="E268" s="86">
        <f t="shared" si="45"/>
        <v>3501621.7139050337</v>
      </c>
      <c r="F268" s="87">
        <v>132491</v>
      </c>
      <c r="G268" s="86">
        <f t="shared" si="46"/>
        <v>3634112.7139050337</v>
      </c>
      <c r="H268" s="87">
        <v>-9713</v>
      </c>
      <c r="I268" s="86">
        <f t="shared" si="47"/>
        <v>3624399.7139050337</v>
      </c>
      <c r="J268" s="86">
        <f>'Bil 1 2008-2024'!K268</f>
        <v>115887</v>
      </c>
      <c r="K268" s="194">
        <f>'Bil 1 2008-2024'!L268</f>
        <v>17652</v>
      </c>
      <c r="L268" s="211">
        <v>33176</v>
      </c>
      <c r="M268" s="95">
        <f t="shared" si="48"/>
        <v>3757938.7139050337</v>
      </c>
      <c r="N268" s="95">
        <f>'Bil 1 2008-2024'!N268</f>
        <v>-21366.713905033655</v>
      </c>
      <c r="O268" s="86">
        <f t="shared" si="49"/>
        <v>3736572</v>
      </c>
      <c r="P268" s="11">
        <f>'Bil 1 2008-2024'!P268</f>
        <v>25939</v>
      </c>
      <c r="Q268" s="11">
        <f t="shared" si="50"/>
        <v>3762511</v>
      </c>
      <c r="R268" s="11">
        <f>'Bil 1 2008-2024'!R268</f>
        <v>-164551</v>
      </c>
      <c r="S268" s="11">
        <f t="shared" si="51"/>
        <v>3597960</v>
      </c>
      <c r="T268" s="11">
        <f>'Bil 1 2008-2024'!T268</f>
        <v>7242</v>
      </c>
      <c r="U268" s="11">
        <f t="shared" si="52"/>
        <v>3605202</v>
      </c>
      <c r="V268" s="11">
        <f>'Bil 1 2008-2024'!V268</f>
        <v>90065</v>
      </c>
      <c r="W268" s="11">
        <f t="shared" si="53"/>
        <v>3695267</v>
      </c>
      <c r="X268" s="11">
        <f>'Bil 1 2008-2024'!X268</f>
        <v>329625</v>
      </c>
      <c r="Y268" s="11">
        <f t="shared" si="54"/>
        <v>4024892</v>
      </c>
      <c r="Z268" s="11">
        <f>'Bil 1 2008-2024'!Z268</f>
        <v>14857</v>
      </c>
      <c r="AA268" s="11">
        <f t="shared" si="54"/>
        <v>4039749</v>
      </c>
      <c r="AB268" s="11">
        <f>'Bil 1 2008-2024'!AB268</f>
        <v>311505</v>
      </c>
      <c r="AC268" s="301">
        <f t="shared" si="55"/>
        <v>4351254</v>
      </c>
      <c r="AD268" s="11">
        <f>'Bil 1 2008-2024'!AD268</f>
        <v>391294</v>
      </c>
      <c r="AE268" s="301">
        <f t="shared" si="55"/>
        <v>4742548</v>
      </c>
      <c r="AF268" s="2"/>
      <c r="AG268" s="2"/>
      <c r="AH268" s="2"/>
    </row>
    <row r="269" spans="1:34" ht="14.25">
      <c r="A269" s="9">
        <v>2404</v>
      </c>
      <c r="B269" s="10" t="s">
        <v>531</v>
      </c>
      <c r="C269" s="87">
        <v>7511073.126451864</v>
      </c>
      <c r="D269" s="87">
        <v>105256</v>
      </c>
      <c r="E269" s="86">
        <f t="shared" si="45"/>
        <v>7616329.126451864</v>
      </c>
      <c r="F269" s="87">
        <v>346599</v>
      </c>
      <c r="G269" s="86">
        <f t="shared" si="46"/>
        <v>7962928.126451864</v>
      </c>
      <c r="H269" s="87">
        <v>-23089</v>
      </c>
      <c r="I269" s="86">
        <f t="shared" si="47"/>
        <v>7939839.126451864</v>
      </c>
      <c r="J269" s="86">
        <f>'Bil 1 2008-2024'!K269</f>
        <v>215002</v>
      </c>
      <c r="K269" s="194">
        <f>'Bil 1 2008-2024'!L269</f>
        <v>2544</v>
      </c>
      <c r="L269" s="211">
        <v>-17932</v>
      </c>
      <c r="M269" s="95">
        <f t="shared" si="48"/>
        <v>8157385.126451864</v>
      </c>
      <c r="N269" s="95">
        <f>'Bil 1 2008-2024'!N269</f>
        <v>-73223.12645186391</v>
      </c>
      <c r="O269" s="86">
        <f t="shared" si="49"/>
        <v>8084162</v>
      </c>
      <c r="P269" s="11">
        <f>'Bil 1 2008-2024'!P269</f>
        <v>96949</v>
      </c>
      <c r="Q269" s="11">
        <f t="shared" si="50"/>
        <v>8181111</v>
      </c>
      <c r="R269" s="11">
        <f>'Bil 1 2008-2024'!R269</f>
        <v>384726</v>
      </c>
      <c r="S269" s="11">
        <f t="shared" si="51"/>
        <v>8565837</v>
      </c>
      <c r="T269" s="11">
        <f>'Bil 1 2008-2024'!T269</f>
        <v>36052</v>
      </c>
      <c r="U269" s="11">
        <f t="shared" si="52"/>
        <v>8601889</v>
      </c>
      <c r="V269" s="11">
        <f>'Bil 1 2008-2024'!V269</f>
        <v>135650</v>
      </c>
      <c r="W269" s="11">
        <f t="shared" si="53"/>
        <v>8737539</v>
      </c>
      <c r="X269" s="11">
        <f>'Bil 1 2008-2024'!X269</f>
        <v>1381864</v>
      </c>
      <c r="Y269" s="11">
        <f t="shared" si="54"/>
        <v>10119403</v>
      </c>
      <c r="Z269" s="11">
        <f>'Bil 1 2008-2024'!Z269</f>
        <v>120772</v>
      </c>
      <c r="AA269" s="11">
        <f t="shared" si="54"/>
        <v>10240175</v>
      </c>
      <c r="AB269" s="11">
        <f>'Bil 1 2008-2024'!AB269</f>
        <v>479262</v>
      </c>
      <c r="AC269" s="301">
        <f t="shared" si="55"/>
        <v>10719437</v>
      </c>
      <c r="AD269" s="11">
        <f>'Bil 1 2008-2024'!AD269</f>
        <v>1150609</v>
      </c>
      <c r="AE269" s="301">
        <f t="shared" si="55"/>
        <v>11870046</v>
      </c>
      <c r="AF269" s="2"/>
      <c r="AG269" s="2"/>
      <c r="AH269" s="2"/>
    </row>
    <row r="270" spans="1:34" ht="14.25">
      <c r="A270" s="9">
        <v>2409</v>
      </c>
      <c r="B270" s="10" t="s">
        <v>533</v>
      </c>
      <c r="C270" s="87">
        <v>9211793.735307053</v>
      </c>
      <c r="D270" s="87">
        <v>1425577</v>
      </c>
      <c r="E270" s="86">
        <f t="shared" si="45"/>
        <v>10637370.735307053</v>
      </c>
      <c r="F270" s="87">
        <v>382072</v>
      </c>
      <c r="G270" s="86">
        <f t="shared" si="46"/>
        <v>11019442.735307053</v>
      </c>
      <c r="H270" s="87">
        <v>103491</v>
      </c>
      <c r="I270" s="86">
        <f t="shared" si="47"/>
        <v>11122933.735307053</v>
      </c>
      <c r="J270" s="86">
        <f>'Bil 1 2008-2024'!K270</f>
        <v>1010817</v>
      </c>
      <c r="K270" s="194">
        <f>'Bil 1 2008-2024'!L270</f>
        <v>3064</v>
      </c>
      <c r="L270" s="211">
        <v>6220</v>
      </c>
      <c r="M270" s="95">
        <f t="shared" si="48"/>
        <v>12136814.735307053</v>
      </c>
      <c r="N270" s="95">
        <f>'Bil 1 2008-2024'!N270</f>
        <v>83795.26469294727</v>
      </c>
      <c r="O270" s="86">
        <f t="shared" si="49"/>
        <v>12220610</v>
      </c>
      <c r="P270" s="11">
        <f>'Bil 1 2008-2024'!P270</f>
        <v>115103</v>
      </c>
      <c r="Q270" s="11">
        <f t="shared" si="50"/>
        <v>12335713</v>
      </c>
      <c r="R270" s="11">
        <f>'Bil 1 2008-2024'!R270</f>
        <v>1262049</v>
      </c>
      <c r="S270" s="11">
        <f t="shared" si="51"/>
        <v>13597762</v>
      </c>
      <c r="T270" s="11">
        <f>'Bil 1 2008-2024'!T270</f>
        <v>80286</v>
      </c>
      <c r="U270" s="11">
        <f t="shared" si="52"/>
        <v>13678048</v>
      </c>
      <c r="V270" s="11">
        <f>'Bil 1 2008-2024'!V270</f>
        <v>387965</v>
      </c>
      <c r="W270" s="11">
        <f t="shared" si="53"/>
        <v>14066013</v>
      </c>
      <c r="X270" s="11">
        <f>'Bil 1 2008-2024'!X270</f>
        <v>1013117</v>
      </c>
      <c r="Y270" s="11">
        <f t="shared" si="54"/>
        <v>15079130</v>
      </c>
      <c r="Z270" s="11">
        <f>'Bil 1 2008-2024'!Z270</f>
        <v>147678</v>
      </c>
      <c r="AA270" s="11">
        <f t="shared" si="54"/>
        <v>15226808</v>
      </c>
      <c r="AB270" s="11">
        <f>'Bil 1 2008-2024'!AB270</f>
        <v>686280</v>
      </c>
      <c r="AC270" s="301">
        <f t="shared" si="55"/>
        <v>15913088</v>
      </c>
      <c r="AD270" s="11">
        <f>'Bil 1 2008-2024'!AD270</f>
        <v>3186039</v>
      </c>
      <c r="AE270" s="301">
        <f t="shared" si="55"/>
        <v>19099127</v>
      </c>
      <c r="AF270" s="2"/>
      <c r="AG270" s="2"/>
      <c r="AH270" s="2"/>
    </row>
    <row r="271" spans="1:34" ht="14.25">
      <c r="A271" s="9">
        <v>2417</v>
      </c>
      <c r="B271" s="10" t="s">
        <v>535</v>
      </c>
      <c r="C271" s="87">
        <v>5846227.092939713</v>
      </c>
      <c r="D271" s="87">
        <v>-39217</v>
      </c>
      <c r="E271" s="86">
        <f t="shared" si="45"/>
        <v>5807010.092939713</v>
      </c>
      <c r="F271" s="87">
        <v>77893</v>
      </c>
      <c r="G271" s="86">
        <f t="shared" si="46"/>
        <v>5884903.092939713</v>
      </c>
      <c r="H271" s="87">
        <v>36709</v>
      </c>
      <c r="I271" s="86">
        <f t="shared" si="47"/>
        <v>5921612.092939713</v>
      </c>
      <c r="J271" s="86">
        <f>'Bil 1 2008-2024'!K271</f>
        <v>129267</v>
      </c>
      <c r="K271" s="194">
        <f>'Bil 1 2008-2024'!L271</f>
        <v>5338</v>
      </c>
      <c r="L271" s="211">
        <v>12641</v>
      </c>
      <c r="M271" s="95">
        <f t="shared" si="48"/>
        <v>6056217.092939713</v>
      </c>
      <c r="N271" s="95">
        <f>'Bil 1 2008-2024'!N271</f>
        <v>-19119.09293971304</v>
      </c>
      <c r="O271" s="86">
        <f t="shared" si="49"/>
        <v>6037098</v>
      </c>
      <c r="P271" s="11">
        <f>'Bil 1 2008-2024'!P271</f>
        <v>-11009</v>
      </c>
      <c r="Q271" s="11">
        <f t="shared" si="50"/>
        <v>6026089</v>
      </c>
      <c r="R271" s="11">
        <f>'Bil 1 2008-2024'!R271</f>
        <v>93484</v>
      </c>
      <c r="S271" s="11">
        <f t="shared" si="51"/>
        <v>6119573</v>
      </c>
      <c r="T271" s="11">
        <f>'Bil 1 2008-2024'!T271</f>
        <v>-4281</v>
      </c>
      <c r="U271" s="11">
        <f t="shared" si="52"/>
        <v>6115292</v>
      </c>
      <c r="V271" s="11">
        <f>'Bil 1 2008-2024'!V271</f>
        <v>49078</v>
      </c>
      <c r="W271" s="11">
        <f t="shared" si="53"/>
        <v>6164370</v>
      </c>
      <c r="X271" s="11">
        <f>'Bil 1 2008-2024'!X271</f>
        <v>200033</v>
      </c>
      <c r="Y271" s="11">
        <f t="shared" si="54"/>
        <v>6364403</v>
      </c>
      <c r="Z271" s="11">
        <f>'Bil 1 2008-2024'!Z271</f>
        <v>48587</v>
      </c>
      <c r="AA271" s="11">
        <f t="shared" si="54"/>
        <v>6412990</v>
      </c>
      <c r="AB271" s="11">
        <f>'Bil 1 2008-2024'!AB271</f>
        <v>110268</v>
      </c>
      <c r="AC271" s="301">
        <f t="shared" si="55"/>
        <v>6523258</v>
      </c>
      <c r="AD271" s="11">
        <f>'Bil 1 2008-2024'!AD271</f>
        <v>503335</v>
      </c>
      <c r="AE271" s="301">
        <f t="shared" si="55"/>
        <v>7026593</v>
      </c>
      <c r="AF271" s="2"/>
      <c r="AG271" s="2"/>
      <c r="AH271" s="2"/>
    </row>
    <row r="272" spans="1:34" ht="14.25">
      <c r="A272" s="9">
        <v>2418</v>
      </c>
      <c r="B272" s="10" t="s">
        <v>537</v>
      </c>
      <c r="C272" s="87">
        <v>4429845.710877501</v>
      </c>
      <c r="D272" s="87">
        <v>167963</v>
      </c>
      <c r="E272" s="86">
        <f t="shared" si="45"/>
        <v>4597808.710877501</v>
      </c>
      <c r="F272" s="87">
        <v>-583</v>
      </c>
      <c r="G272" s="86">
        <f t="shared" si="46"/>
        <v>4597225.710877501</v>
      </c>
      <c r="H272" s="87">
        <v>8761</v>
      </c>
      <c r="I272" s="86">
        <f t="shared" si="47"/>
        <v>4605986.710877501</v>
      </c>
      <c r="J272" s="86">
        <f>'Bil 1 2008-2024'!K272</f>
        <v>186677</v>
      </c>
      <c r="K272" s="194">
        <f>'Bil 1 2008-2024'!L272</f>
        <v>3370</v>
      </c>
      <c r="L272" s="211">
        <v>4279</v>
      </c>
      <c r="M272" s="95">
        <f t="shared" si="48"/>
        <v>4796033.710877501</v>
      </c>
      <c r="N272" s="95">
        <f>'Bil 1 2008-2024'!N272</f>
        <v>-11601.710877501406</v>
      </c>
      <c r="O272" s="86">
        <f t="shared" si="49"/>
        <v>4784432</v>
      </c>
      <c r="P272" s="11">
        <f>'Bil 1 2008-2024'!P272</f>
        <v>23450</v>
      </c>
      <c r="Q272" s="11">
        <f t="shared" si="50"/>
        <v>4807882</v>
      </c>
      <c r="R272" s="11">
        <f>'Bil 1 2008-2024'!R272</f>
        <v>-160091</v>
      </c>
      <c r="S272" s="11">
        <f t="shared" si="51"/>
        <v>4647791</v>
      </c>
      <c r="T272" s="11">
        <f>'Bil 1 2008-2024'!T272</f>
        <v>5816</v>
      </c>
      <c r="U272" s="11">
        <f t="shared" si="52"/>
        <v>4653607</v>
      </c>
      <c r="V272" s="11">
        <f>'Bil 1 2008-2024'!V272</f>
        <v>28260</v>
      </c>
      <c r="W272" s="11">
        <f t="shared" si="53"/>
        <v>4681867</v>
      </c>
      <c r="X272" s="11">
        <f>'Bil 1 2008-2024'!X272</f>
        <v>309675</v>
      </c>
      <c r="Y272" s="11">
        <f t="shared" si="54"/>
        <v>4991542</v>
      </c>
      <c r="Z272" s="11">
        <f>'Bil 1 2008-2024'!Z272</f>
        <v>29184</v>
      </c>
      <c r="AA272" s="11">
        <f t="shared" si="54"/>
        <v>5020726</v>
      </c>
      <c r="AB272" s="11">
        <f>'Bil 1 2008-2024'!AB272</f>
        <v>76764</v>
      </c>
      <c r="AC272" s="301">
        <f t="shared" si="55"/>
        <v>5097490</v>
      </c>
      <c r="AD272" s="11">
        <f>'Bil 1 2008-2024'!AD272</f>
        <v>101703</v>
      </c>
      <c r="AE272" s="301">
        <f t="shared" si="55"/>
        <v>5199193</v>
      </c>
      <c r="AF272" s="2"/>
      <c r="AG272" s="2"/>
      <c r="AH272" s="2"/>
    </row>
    <row r="273" spans="1:34" ht="14.25">
      <c r="A273" s="9">
        <v>2421</v>
      </c>
      <c r="B273" s="10" t="s">
        <v>539</v>
      </c>
      <c r="C273" s="87">
        <v>8491644.852494935</v>
      </c>
      <c r="D273" s="87">
        <v>1910600</v>
      </c>
      <c r="E273" s="86">
        <f t="shared" si="45"/>
        <v>10402244.852494935</v>
      </c>
      <c r="F273" s="87">
        <v>555310</v>
      </c>
      <c r="G273" s="86">
        <f t="shared" si="46"/>
        <v>10957554.852494935</v>
      </c>
      <c r="H273" s="87">
        <v>125931</v>
      </c>
      <c r="I273" s="86">
        <f t="shared" si="47"/>
        <v>11083485.852494935</v>
      </c>
      <c r="J273" s="86">
        <f>'Bil 1 2008-2024'!K273</f>
        <v>3613097</v>
      </c>
      <c r="K273" s="194">
        <f>'Bil 1 2008-2024'!L273</f>
        <v>38096</v>
      </c>
      <c r="L273" s="211">
        <v>61245</v>
      </c>
      <c r="M273" s="95">
        <f t="shared" si="48"/>
        <v>14734678.852494935</v>
      </c>
      <c r="N273" s="95">
        <f>'Bil 1 2008-2024'!N273</f>
        <v>286163.1475050654</v>
      </c>
      <c r="O273" s="86">
        <f t="shared" si="49"/>
        <v>15020842</v>
      </c>
      <c r="P273" s="11">
        <f>'Bil 1 2008-2024'!P273</f>
        <v>242126</v>
      </c>
      <c r="Q273" s="11">
        <f t="shared" si="50"/>
        <v>15262968</v>
      </c>
      <c r="R273" s="11">
        <f>'Bil 1 2008-2024'!R273</f>
        <v>760703</v>
      </c>
      <c r="S273" s="11">
        <f t="shared" si="51"/>
        <v>16023671</v>
      </c>
      <c r="T273" s="11">
        <f>'Bil 1 2008-2024'!T273</f>
        <v>298948</v>
      </c>
      <c r="U273" s="11">
        <f t="shared" si="52"/>
        <v>16322619</v>
      </c>
      <c r="V273" s="11">
        <f>'Bil 1 2008-2024'!V273</f>
        <v>542443</v>
      </c>
      <c r="W273" s="11">
        <f t="shared" si="53"/>
        <v>16865062</v>
      </c>
      <c r="X273" s="11">
        <f>'Bil 1 2008-2024'!X273</f>
        <v>2534273</v>
      </c>
      <c r="Y273" s="11">
        <f t="shared" si="54"/>
        <v>19399335</v>
      </c>
      <c r="Z273" s="11">
        <f>'Bil 1 2008-2024'!Z273</f>
        <v>412513</v>
      </c>
      <c r="AA273" s="11">
        <f t="shared" si="54"/>
        <v>19811848</v>
      </c>
      <c r="AB273" s="11">
        <f>'Bil 1 2008-2024'!AB273</f>
        <v>646358</v>
      </c>
      <c r="AC273" s="301">
        <f t="shared" si="55"/>
        <v>20458206</v>
      </c>
      <c r="AD273" s="11">
        <f>'Bil 1 2008-2024'!AD273</f>
        <v>3680941</v>
      </c>
      <c r="AE273" s="301">
        <f t="shared" si="55"/>
        <v>24139147</v>
      </c>
      <c r="AF273" s="2"/>
      <c r="AG273" s="2"/>
      <c r="AH273" s="2"/>
    </row>
    <row r="274" spans="1:34" ht="14.25">
      <c r="A274" s="9">
        <v>2422</v>
      </c>
      <c r="B274" s="10" t="s">
        <v>541</v>
      </c>
      <c r="C274" s="87">
        <v>3758858.283165102</v>
      </c>
      <c r="D274" s="87">
        <v>182121</v>
      </c>
      <c r="E274" s="86">
        <f t="shared" si="45"/>
        <v>3940979.283165102</v>
      </c>
      <c r="F274" s="87">
        <v>128758</v>
      </c>
      <c r="G274" s="86">
        <f t="shared" si="46"/>
        <v>4069737.283165102</v>
      </c>
      <c r="H274" s="87">
        <v>50360</v>
      </c>
      <c r="I274" s="86">
        <f t="shared" si="47"/>
        <v>4120097.283165102</v>
      </c>
      <c r="J274" s="86">
        <f>'Bil 1 2008-2024'!K274</f>
        <v>236547</v>
      </c>
      <c r="K274" s="194">
        <f>'Bil 1 2008-2024'!L274</f>
        <v>10764</v>
      </c>
      <c r="L274" s="211">
        <v>6384</v>
      </c>
      <c r="M274" s="95">
        <f t="shared" si="48"/>
        <v>4367408.283165102</v>
      </c>
      <c r="N274" s="95">
        <f>'Bil 1 2008-2024'!N274</f>
        <v>1835.7168348981068</v>
      </c>
      <c r="O274" s="86">
        <f t="shared" si="49"/>
        <v>4369244</v>
      </c>
      <c r="P274" s="11">
        <f>'Bil 1 2008-2024'!P274</f>
        <v>12203</v>
      </c>
      <c r="Q274" s="11">
        <f t="shared" si="50"/>
        <v>4381447</v>
      </c>
      <c r="R274" s="11">
        <f>'Bil 1 2008-2024'!R274</f>
        <v>33398</v>
      </c>
      <c r="S274" s="11">
        <f t="shared" si="51"/>
        <v>4414845</v>
      </c>
      <c r="T274" s="11">
        <f>'Bil 1 2008-2024'!T274</f>
        <v>13913</v>
      </c>
      <c r="U274" s="11">
        <f t="shared" si="52"/>
        <v>4428758</v>
      </c>
      <c r="V274" s="11">
        <f>'Bil 1 2008-2024'!V274</f>
        <v>71791</v>
      </c>
      <c r="W274" s="11">
        <f t="shared" si="53"/>
        <v>4500549</v>
      </c>
      <c r="X274" s="11">
        <f>'Bil 1 2008-2024'!X274</f>
        <v>364024</v>
      </c>
      <c r="Y274" s="11">
        <f t="shared" si="54"/>
        <v>4864573</v>
      </c>
      <c r="Z274" s="11">
        <f>'Bil 1 2008-2024'!Z274</f>
        <v>41290</v>
      </c>
      <c r="AA274" s="11">
        <f t="shared" si="54"/>
        <v>4905863</v>
      </c>
      <c r="AB274" s="11">
        <f>'Bil 1 2008-2024'!AB274</f>
        <v>185167</v>
      </c>
      <c r="AC274" s="301">
        <f t="shared" si="55"/>
        <v>5091030</v>
      </c>
      <c r="AD274" s="11">
        <f>'Bil 1 2008-2024'!AD274</f>
        <v>600949</v>
      </c>
      <c r="AE274" s="301">
        <f t="shared" si="55"/>
        <v>5691979</v>
      </c>
      <c r="AF274" s="2"/>
      <c r="AG274" s="2"/>
      <c r="AH274" s="2"/>
    </row>
    <row r="275" spans="1:34" ht="14.25">
      <c r="A275" s="9">
        <v>2425</v>
      </c>
      <c r="B275" s="10" t="s">
        <v>543</v>
      </c>
      <c r="C275" s="87">
        <v>3992707.3668826907</v>
      </c>
      <c r="D275" s="87">
        <v>171256</v>
      </c>
      <c r="E275" s="86">
        <f t="shared" si="45"/>
        <v>4163963.3668826907</v>
      </c>
      <c r="F275" s="87">
        <v>48383</v>
      </c>
      <c r="G275" s="86">
        <f t="shared" si="46"/>
        <v>4212346.366882691</v>
      </c>
      <c r="H275" s="87">
        <v>-14617</v>
      </c>
      <c r="I275" s="86">
        <f t="shared" si="47"/>
        <v>4197729.366882691</v>
      </c>
      <c r="J275" s="86">
        <f>'Bil 1 2008-2024'!K275</f>
        <v>380155</v>
      </c>
      <c r="K275" s="194">
        <f>'Bil 1 2008-2024'!L275</f>
        <v>4773</v>
      </c>
      <c r="L275" s="211">
        <v>20723</v>
      </c>
      <c r="M275" s="95">
        <f t="shared" si="48"/>
        <v>4582657.366882691</v>
      </c>
      <c r="N275" s="95">
        <f>'Bil 1 2008-2024'!N275</f>
        <v>9285.63311730884</v>
      </c>
      <c r="O275" s="86">
        <f t="shared" si="49"/>
        <v>4591943</v>
      </c>
      <c r="P275" s="11">
        <f>'Bil 1 2008-2024'!P275</f>
        <v>10584</v>
      </c>
      <c r="Q275" s="11">
        <f t="shared" si="50"/>
        <v>4602527</v>
      </c>
      <c r="R275" s="11">
        <f>'Bil 1 2008-2024'!R275</f>
        <v>10312</v>
      </c>
      <c r="S275" s="11">
        <f t="shared" si="51"/>
        <v>4612839</v>
      </c>
      <c r="T275" s="11">
        <f>'Bil 1 2008-2024'!T275</f>
        <v>68504</v>
      </c>
      <c r="U275" s="11">
        <f t="shared" si="52"/>
        <v>4681343</v>
      </c>
      <c r="V275" s="11">
        <f>'Bil 1 2008-2024'!V275</f>
        <v>105219</v>
      </c>
      <c r="W275" s="11">
        <f t="shared" si="53"/>
        <v>4786562</v>
      </c>
      <c r="X275" s="11">
        <f>'Bil 1 2008-2024'!X275</f>
        <v>658482</v>
      </c>
      <c r="Y275" s="11">
        <f t="shared" si="54"/>
        <v>5445044</v>
      </c>
      <c r="Z275" s="11">
        <f>'Bil 1 2008-2024'!Z275</f>
        <v>90121</v>
      </c>
      <c r="AA275" s="11">
        <f t="shared" si="54"/>
        <v>5535165</v>
      </c>
      <c r="AB275" s="11">
        <f>'Bil 1 2008-2024'!AB275</f>
        <v>219975</v>
      </c>
      <c r="AC275" s="301">
        <f t="shared" si="55"/>
        <v>5755140</v>
      </c>
      <c r="AD275" s="11">
        <f>'Bil 1 2008-2024'!AD275</f>
        <v>989586</v>
      </c>
      <c r="AE275" s="301">
        <f t="shared" si="55"/>
        <v>6744726</v>
      </c>
      <c r="AF275" s="2"/>
      <c r="AG275" s="2"/>
      <c r="AH275" s="2"/>
    </row>
    <row r="276" spans="1:34" ht="14.25">
      <c r="A276" s="9">
        <v>2460</v>
      </c>
      <c r="B276" s="10" t="s">
        <v>545</v>
      </c>
      <c r="C276" s="87">
        <v>11089229.844926102</v>
      </c>
      <c r="D276" s="87">
        <v>952752</v>
      </c>
      <c r="E276" s="86">
        <f t="shared" si="45"/>
        <v>12041981.844926102</v>
      </c>
      <c r="F276" s="87">
        <v>453278</v>
      </c>
      <c r="G276" s="86">
        <f t="shared" si="46"/>
        <v>12495259.844926102</v>
      </c>
      <c r="H276" s="87">
        <v>176386</v>
      </c>
      <c r="I276" s="86">
        <f t="shared" si="47"/>
        <v>12671645.844926102</v>
      </c>
      <c r="J276" s="86">
        <f>'Bil 1 2008-2024'!K276</f>
        <v>1136984</v>
      </c>
      <c r="K276" s="194">
        <f>'Bil 1 2008-2024'!L276</f>
        <v>34406</v>
      </c>
      <c r="L276" s="211">
        <v>63607</v>
      </c>
      <c r="M276" s="95">
        <f t="shared" si="48"/>
        <v>13843035.844926102</v>
      </c>
      <c r="N276" s="95">
        <f>'Bil 1 2008-2024'!N276</f>
        <v>-165825.8449261021</v>
      </c>
      <c r="O276" s="86">
        <f t="shared" si="49"/>
        <v>13677210</v>
      </c>
      <c r="P276" s="11">
        <f>'Bil 1 2008-2024'!P276</f>
        <v>161992</v>
      </c>
      <c r="Q276" s="11">
        <f t="shared" si="50"/>
        <v>13839202</v>
      </c>
      <c r="R276" s="11">
        <f>'Bil 1 2008-2024'!R276</f>
        <v>117007</v>
      </c>
      <c r="S276" s="11">
        <f t="shared" si="51"/>
        <v>13956209</v>
      </c>
      <c r="T276" s="11">
        <f>'Bil 1 2008-2024'!T276</f>
        <v>319485</v>
      </c>
      <c r="U276" s="11">
        <f t="shared" si="52"/>
        <v>14275694</v>
      </c>
      <c r="V276" s="11">
        <f>'Bil 1 2008-2024'!V276</f>
        <v>534312</v>
      </c>
      <c r="W276" s="11">
        <f t="shared" si="53"/>
        <v>14810006</v>
      </c>
      <c r="X276" s="11">
        <f>'Bil 1 2008-2024'!X276</f>
        <v>3383731</v>
      </c>
      <c r="Y276" s="11">
        <f t="shared" si="54"/>
        <v>18193737</v>
      </c>
      <c r="Z276" s="11">
        <f>'Bil 1 2008-2024'!Z276</f>
        <v>674458</v>
      </c>
      <c r="AA276" s="11">
        <f t="shared" si="54"/>
        <v>18868195</v>
      </c>
      <c r="AB276" s="11">
        <f>'Bil 1 2008-2024'!AB276</f>
        <v>1009301</v>
      </c>
      <c r="AC276" s="301">
        <f t="shared" si="55"/>
        <v>19877496</v>
      </c>
      <c r="AD276" s="11">
        <f>'Bil 1 2008-2024'!AD276</f>
        <v>1971892</v>
      </c>
      <c r="AE276" s="301">
        <f t="shared" si="55"/>
        <v>21849388</v>
      </c>
      <c r="AF276" s="2"/>
      <c r="AG276" s="2"/>
      <c r="AH276" s="2"/>
    </row>
    <row r="277" spans="1:34" ht="14.25">
      <c r="A277" s="9">
        <v>2462</v>
      </c>
      <c r="B277" s="10" t="s">
        <v>547</v>
      </c>
      <c r="C277" s="87">
        <v>9627673.071691174</v>
      </c>
      <c r="D277" s="87">
        <v>804094</v>
      </c>
      <c r="E277" s="86">
        <f t="shared" si="45"/>
        <v>10431767.071691174</v>
      </c>
      <c r="F277" s="87">
        <v>431394</v>
      </c>
      <c r="G277" s="86">
        <f t="shared" si="46"/>
        <v>10863161.071691174</v>
      </c>
      <c r="H277" s="87">
        <v>132298</v>
      </c>
      <c r="I277" s="86">
        <f t="shared" si="47"/>
        <v>10995459.071691174</v>
      </c>
      <c r="J277" s="86">
        <f>'Bil 1 2008-2024'!K277</f>
        <v>1806176</v>
      </c>
      <c r="K277" s="194">
        <f>'Bil 1 2008-2024'!L277</f>
        <v>30373</v>
      </c>
      <c r="L277" s="211">
        <v>53759</v>
      </c>
      <c r="M277" s="95">
        <f t="shared" si="48"/>
        <v>12832008.071691174</v>
      </c>
      <c r="N277" s="95">
        <f>'Bil 1 2008-2024'!N277</f>
        <v>89957.92830882594</v>
      </c>
      <c r="O277" s="86">
        <f t="shared" si="49"/>
        <v>12921966</v>
      </c>
      <c r="P277" s="11">
        <f>'Bil 1 2008-2024'!P277</f>
        <v>-3007</v>
      </c>
      <c r="Q277" s="11">
        <f t="shared" si="50"/>
        <v>12918959</v>
      </c>
      <c r="R277" s="11">
        <f>'Bil 1 2008-2024'!R277</f>
        <v>322922</v>
      </c>
      <c r="S277" s="11">
        <f t="shared" si="51"/>
        <v>13241881</v>
      </c>
      <c r="T277" s="11">
        <f>'Bil 1 2008-2024'!T277</f>
        <v>201200</v>
      </c>
      <c r="U277" s="11">
        <f t="shared" si="52"/>
        <v>13443081</v>
      </c>
      <c r="V277" s="11">
        <f>'Bil 1 2008-2024'!V277</f>
        <v>207557</v>
      </c>
      <c r="W277" s="11">
        <f t="shared" si="53"/>
        <v>13650638</v>
      </c>
      <c r="X277" s="11">
        <f>'Bil 1 2008-2024'!X277</f>
        <v>1666170</v>
      </c>
      <c r="Y277" s="11">
        <f t="shared" si="54"/>
        <v>15316808</v>
      </c>
      <c r="Z277" s="11">
        <f>'Bil 1 2008-2024'!Z277</f>
        <v>239790</v>
      </c>
      <c r="AA277" s="11">
        <f t="shared" si="54"/>
        <v>15556598</v>
      </c>
      <c r="AB277" s="11">
        <f>'Bil 1 2008-2024'!AB277</f>
        <v>695333</v>
      </c>
      <c r="AC277" s="301">
        <f t="shared" si="55"/>
        <v>16251931</v>
      </c>
      <c r="AD277" s="11">
        <f>'Bil 1 2008-2024'!AD277</f>
        <v>2598350</v>
      </c>
      <c r="AE277" s="301">
        <f t="shared" si="55"/>
        <v>18850281</v>
      </c>
      <c r="AF277" s="2"/>
      <c r="AG277" s="2"/>
      <c r="AH277" s="2"/>
    </row>
    <row r="278" spans="1:34" ht="14.25">
      <c r="A278" s="9">
        <v>2463</v>
      </c>
      <c r="B278" s="10" t="s">
        <v>549</v>
      </c>
      <c r="C278" s="87">
        <v>4348795.744361746</v>
      </c>
      <c r="D278" s="87">
        <v>52373</v>
      </c>
      <c r="E278" s="86">
        <f t="shared" si="45"/>
        <v>4401168.744361746</v>
      </c>
      <c r="F278" s="87">
        <v>134278</v>
      </c>
      <c r="G278" s="86">
        <f t="shared" si="46"/>
        <v>4535446.744361746</v>
      </c>
      <c r="H278" s="87">
        <v>82527</v>
      </c>
      <c r="I278" s="86">
        <f t="shared" si="47"/>
        <v>4617973.744361746</v>
      </c>
      <c r="J278" s="86">
        <f>'Bil 1 2008-2024'!K278</f>
        <v>174747</v>
      </c>
      <c r="K278" s="194">
        <f>'Bil 1 2008-2024'!L278</f>
        <v>3814</v>
      </c>
      <c r="L278" s="211">
        <v>11304</v>
      </c>
      <c r="M278" s="95">
        <f t="shared" si="48"/>
        <v>4796534.744361746</v>
      </c>
      <c r="N278" s="95">
        <f>'Bil 1 2008-2024'!N278</f>
        <v>-23748.744361746125</v>
      </c>
      <c r="O278" s="86">
        <f t="shared" si="49"/>
        <v>4772786</v>
      </c>
      <c r="P278" s="11">
        <f>'Bil 1 2008-2024'!P278</f>
        <v>-22367</v>
      </c>
      <c r="Q278" s="11">
        <f t="shared" si="50"/>
        <v>4750419</v>
      </c>
      <c r="R278" s="11">
        <f>'Bil 1 2008-2024'!R278</f>
        <v>52335</v>
      </c>
      <c r="S278" s="11">
        <f t="shared" si="51"/>
        <v>4802754</v>
      </c>
      <c r="T278" s="11">
        <f>'Bil 1 2008-2024'!T278</f>
        <v>-9899</v>
      </c>
      <c r="U278" s="11">
        <f t="shared" si="52"/>
        <v>4792855</v>
      </c>
      <c r="V278" s="11">
        <f>'Bil 1 2008-2024'!V278</f>
        <v>12135</v>
      </c>
      <c r="W278" s="11">
        <f t="shared" si="53"/>
        <v>4804990</v>
      </c>
      <c r="X278" s="11">
        <f>'Bil 1 2008-2024'!X278</f>
        <v>84042</v>
      </c>
      <c r="Y278" s="11">
        <f t="shared" si="54"/>
        <v>4889032</v>
      </c>
      <c r="Z278" s="11">
        <f>'Bil 1 2008-2024'!Z278</f>
        <v>28392</v>
      </c>
      <c r="AA278" s="11">
        <f t="shared" si="54"/>
        <v>4917424</v>
      </c>
      <c r="AB278" s="11">
        <f>'Bil 1 2008-2024'!AB278</f>
        <v>225803</v>
      </c>
      <c r="AC278" s="301">
        <f t="shared" si="55"/>
        <v>5143227</v>
      </c>
      <c r="AD278" s="11">
        <f>'Bil 1 2008-2024'!AD278</f>
        <v>270285</v>
      </c>
      <c r="AE278" s="301">
        <f t="shared" si="55"/>
        <v>5413512</v>
      </c>
      <c r="AF278" s="2"/>
      <c r="AG278" s="2"/>
      <c r="AH278" s="2"/>
    </row>
    <row r="279" spans="1:34" ht="14.25">
      <c r="A279" s="9">
        <v>2480</v>
      </c>
      <c r="B279" s="10" t="s">
        <v>551</v>
      </c>
      <c r="C279" s="87">
        <v>148448992.769496</v>
      </c>
      <c r="D279" s="87">
        <v>16392679</v>
      </c>
      <c r="E279" s="86">
        <f t="shared" si="45"/>
        <v>164841671.769496</v>
      </c>
      <c r="F279" s="87">
        <v>6895061</v>
      </c>
      <c r="G279" s="86">
        <f t="shared" si="46"/>
        <v>171736732.769496</v>
      </c>
      <c r="H279" s="87">
        <v>3059309</v>
      </c>
      <c r="I279" s="86">
        <f t="shared" si="47"/>
        <v>174796041.769496</v>
      </c>
      <c r="J279" s="86">
        <f>'Bil 1 2008-2024'!K279</f>
        <v>11200594</v>
      </c>
      <c r="K279" s="194">
        <f>'Bil 1 2008-2024'!L279</f>
        <v>274664</v>
      </c>
      <c r="L279" s="211">
        <v>542080</v>
      </c>
      <c r="M279" s="95">
        <f t="shared" si="48"/>
        <v>186271299.769496</v>
      </c>
      <c r="N279" s="95">
        <f>'Bil 1 2008-2024'!N279</f>
        <v>196629.23050400615</v>
      </c>
      <c r="O279" s="86">
        <f t="shared" si="49"/>
        <v>186467929</v>
      </c>
      <c r="P279" s="11">
        <f>'Bil 1 2008-2024'!P279</f>
        <v>2355459</v>
      </c>
      <c r="Q279" s="11">
        <f t="shared" si="50"/>
        <v>188823388</v>
      </c>
      <c r="R279" s="11">
        <f>'Bil 1 2008-2024'!R279</f>
        <v>6350166</v>
      </c>
      <c r="S279" s="11">
        <f t="shared" si="51"/>
        <v>195173554</v>
      </c>
      <c r="T279" s="11">
        <f>'Bil 1 2008-2024'!T279</f>
        <v>6685301</v>
      </c>
      <c r="U279" s="11">
        <f t="shared" si="52"/>
        <v>201858855</v>
      </c>
      <c r="V279" s="11">
        <f>'Bil 1 2008-2024'!V279</f>
        <v>9020691</v>
      </c>
      <c r="W279" s="11">
        <f t="shared" si="53"/>
        <v>210879546</v>
      </c>
      <c r="X279" s="11">
        <f>'Bil 1 2008-2024'!X279</f>
        <v>11970072</v>
      </c>
      <c r="Y279" s="11">
        <f t="shared" si="54"/>
        <v>222849618</v>
      </c>
      <c r="Z279" s="11">
        <f>'Bil 1 2008-2024'!Z279</f>
        <v>8014317</v>
      </c>
      <c r="AA279" s="11">
        <f t="shared" si="54"/>
        <v>230863935</v>
      </c>
      <c r="AB279" s="11">
        <f>'Bil 1 2008-2024'!AB279</f>
        <v>8982770</v>
      </c>
      <c r="AC279" s="301">
        <f t="shared" si="55"/>
        <v>239846705</v>
      </c>
      <c r="AD279" s="11">
        <f>'Bil 1 2008-2024'!AD279</f>
        <v>8746750</v>
      </c>
      <c r="AE279" s="301">
        <f t="shared" si="55"/>
        <v>248593455</v>
      </c>
      <c r="AF279" s="2"/>
      <c r="AG279" s="2"/>
      <c r="AH279" s="2"/>
    </row>
    <row r="280" spans="1:34" ht="14.25">
      <c r="A280" s="9">
        <v>2481</v>
      </c>
      <c r="B280" s="10" t="s">
        <v>553</v>
      </c>
      <c r="C280" s="87">
        <v>16663075.902853852</v>
      </c>
      <c r="D280" s="87">
        <v>713637</v>
      </c>
      <c r="E280" s="86">
        <f t="shared" si="45"/>
        <v>17376712.902853854</v>
      </c>
      <c r="F280" s="87">
        <v>120031</v>
      </c>
      <c r="G280" s="86">
        <f t="shared" si="46"/>
        <v>17496743.902853854</v>
      </c>
      <c r="H280" s="87">
        <v>76069</v>
      </c>
      <c r="I280" s="86">
        <f t="shared" si="47"/>
        <v>17572812.902853854</v>
      </c>
      <c r="J280" s="86">
        <f>'Bil 1 2008-2024'!K280</f>
        <v>2532529</v>
      </c>
      <c r="K280" s="194">
        <f>'Bil 1 2008-2024'!L280</f>
        <v>-7136</v>
      </c>
      <c r="L280" s="211">
        <v>-32775</v>
      </c>
      <c r="M280" s="95">
        <f t="shared" si="48"/>
        <v>20098205.902853854</v>
      </c>
      <c r="N280" s="95">
        <f>'Bil 1 2008-2024'!N280</f>
        <v>-332952.902853854</v>
      </c>
      <c r="O280" s="86">
        <f t="shared" si="49"/>
        <v>19765253</v>
      </c>
      <c r="P280" s="11">
        <f>'Bil 1 2008-2024'!P280</f>
        <v>-26401</v>
      </c>
      <c r="Q280" s="11">
        <f t="shared" si="50"/>
        <v>19738852</v>
      </c>
      <c r="R280" s="11">
        <f>'Bil 1 2008-2024'!R280</f>
        <v>1288910</v>
      </c>
      <c r="S280" s="11">
        <f t="shared" si="51"/>
        <v>21027762</v>
      </c>
      <c r="T280" s="11">
        <f>'Bil 1 2008-2024'!T280</f>
        <v>100141</v>
      </c>
      <c r="U280" s="11">
        <f t="shared" si="52"/>
        <v>21127903</v>
      </c>
      <c r="V280" s="11">
        <f>'Bil 1 2008-2024'!V280</f>
        <v>154531</v>
      </c>
      <c r="W280" s="11">
        <f t="shared" si="53"/>
        <v>21282434</v>
      </c>
      <c r="X280" s="11">
        <f>'Bil 1 2008-2024'!X280</f>
        <v>1485304</v>
      </c>
      <c r="Y280" s="11">
        <f t="shared" si="54"/>
        <v>22767738</v>
      </c>
      <c r="Z280" s="11">
        <f>'Bil 1 2008-2024'!Z280</f>
        <v>399161</v>
      </c>
      <c r="AA280" s="11">
        <f t="shared" si="54"/>
        <v>23166899</v>
      </c>
      <c r="AB280" s="11">
        <f>'Bil 1 2008-2024'!AB280</f>
        <v>433093</v>
      </c>
      <c r="AC280" s="301">
        <f t="shared" si="55"/>
        <v>23599992</v>
      </c>
      <c r="AD280" s="11">
        <f>'Bil 1 2008-2024'!AD280</f>
        <v>2535870</v>
      </c>
      <c r="AE280" s="301">
        <f t="shared" si="55"/>
        <v>26135862</v>
      </c>
      <c r="AF280" s="2"/>
      <c r="AG280" s="2"/>
      <c r="AH280" s="2"/>
    </row>
    <row r="281" spans="1:34" ht="14.25">
      <c r="A281" s="9">
        <v>2482</v>
      </c>
      <c r="B281" s="10" t="s">
        <v>555</v>
      </c>
      <c r="C281" s="87">
        <v>95721339.14308245</v>
      </c>
      <c r="D281" s="87">
        <v>12747485</v>
      </c>
      <c r="E281" s="86">
        <f t="shared" si="45"/>
        <v>108468824.14308245</v>
      </c>
      <c r="F281" s="87">
        <v>4693120</v>
      </c>
      <c r="G281" s="86">
        <f t="shared" si="46"/>
        <v>113161944.14308245</v>
      </c>
      <c r="H281" s="87">
        <v>863148</v>
      </c>
      <c r="I281" s="86">
        <f t="shared" si="47"/>
        <v>114025092.14308245</v>
      </c>
      <c r="J281" s="86">
        <f>'Bil 1 2008-2024'!K281</f>
        <v>7295828</v>
      </c>
      <c r="K281" s="194">
        <f>'Bil 1 2008-2024'!L281</f>
        <v>135639</v>
      </c>
      <c r="L281" s="211">
        <v>303940</v>
      </c>
      <c r="M281" s="95">
        <f t="shared" si="48"/>
        <v>121456559.14308245</v>
      </c>
      <c r="N281" s="95">
        <f>'Bil 1 2008-2024'!N281</f>
        <v>-1537041.1430824548</v>
      </c>
      <c r="O281" s="86">
        <f t="shared" si="49"/>
        <v>119919518</v>
      </c>
      <c r="P281" s="11">
        <f>'Bil 1 2008-2024'!P281</f>
        <v>560054</v>
      </c>
      <c r="Q281" s="11">
        <f t="shared" si="50"/>
        <v>120479572</v>
      </c>
      <c r="R281" s="11">
        <f>'Bil 1 2008-2024'!R281</f>
        <v>6669032</v>
      </c>
      <c r="S281" s="11">
        <f t="shared" si="51"/>
        <v>127148604</v>
      </c>
      <c r="T281" s="11">
        <f>'Bil 1 2008-2024'!T281</f>
        <v>2800087</v>
      </c>
      <c r="U281" s="11">
        <f t="shared" si="52"/>
        <v>129948691</v>
      </c>
      <c r="V281" s="11">
        <f>'Bil 1 2008-2024'!V281</f>
        <v>3147481</v>
      </c>
      <c r="W281" s="11">
        <f t="shared" si="53"/>
        <v>133096172</v>
      </c>
      <c r="X281" s="11">
        <f>'Bil 1 2008-2024'!X281</f>
        <v>18255453</v>
      </c>
      <c r="Y281" s="11">
        <f t="shared" si="54"/>
        <v>151351625</v>
      </c>
      <c r="Z281" s="11">
        <f>'Bil 1 2008-2024'!Z281</f>
        <v>4585312</v>
      </c>
      <c r="AA281" s="11">
        <f t="shared" si="54"/>
        <v>155936937</v>
      </c>
      <c r="AB281" s="11">
        <f>'Bil 1 2008-2024'!AB281</f>
        <v>5791673</v>
      </c>
      <c r="AC281" s="301">
        <f t="shared" si="55"/>
        <v>161728610</v>
      </c>
      <c r="AD281" s="11">
        <f>'Bil 1 2008-2024'!AD281</f>
        <v>13844008</v>
      </c>
      <c r="AE281" s="301">
        <f t="shared" si="55"/>
        <v>175572618</v>
      </c>
      <c r="AF281" s="2"/>
      <c r="AG281" s="2"/>
      <c r="AH281" s="2"/>
    </row>
    <row r="282" spans="1:34" ht="14.25">
      <c r="A282" s="9">
        <v>2505</v>
      </c>
      <c r="B282" s="10" t="s">
        <v>557</v>
      </c>
      <c r="C282" s="87">
        <v>8958014.331954442</v>
      </c>
      <c r="D282" s="87">
        <v>708467</v>
      </c>
      <c r="E282" s="86">
        <f t="shared" si="45"/>
        <v>9666481.331954442</v>
      </c>
      <c r="F282" s="87">
        <v>270185</v>
      </c>
      <c r="G282" s="86">
        <f t="shared" si="46"/>
        <v>9936666.331954442</v>
      </c>
      <c r="H282" s="87">
        <v>49701</v>
      </c>
      <c r="I282" s="86">
        <f t="shared" si="47"/>
        <v>9986367.331954442</v>
      </c>
      <c r="J282" s="86">
        <f>'Bil 1 2008-2024'!K282</f>
        <v>584093</v>
      </c>
      <c r="K282" s="194">
        <f>'Bil 1 2008-2024'!L282</f>
        <v>1880</v>
      </c>
      <c r="L282" s="211">
        <v>-7888</v>
      </c>
      <c r="M282" s="95">
        <f t="shared" si="48"/>
        <v>10572340.331954442</v>
      </c>
      <c r="N282" s="95">
        <f>'Bil 1 2008-2024'!N282</f>
        <v>79805.66804555804</v>
      </c>
      <c r="O282" s="86">
        <f t="shared" si="49"/>
        <v>10652146</v>
      </c>
      <c r="P282" s="11">
        <f>'Bil 1 2008-2024'!P282</f>
        <v>64200</v>
      </c>
      <c r="Q282" s="11">
        <f t="shared" si="50"/>
        <v>10716346</v>
      </c>
      <c r="R282" s="11">
        <f>'Bil 1 2008-2024'!R282</f>
        <v>489739</v>
      </c>
      <c r="S282" s="11">
        <f t="shared" si="51"/>
        <v>11206085</v>
      </c>
      <c r="T282" s="11">
        <f>'Bil 1 2008-2024'!T282</f>
        <v>140668</v>
      </c>
      <c r="U282" s="11">
        <f t="shared" si="52"/>
        <v>11346753</v>
      </c>
      <c r="V282" s="11">
        <f>'Bil 1 2008-2024'!V282</f>
        <v>14428</v>
      </c>
      <c r="W282" s="11">
        <f t="shared" si="53"/>
        <v>11361181</v>
      </c>
      <c r="X282" s="11">
        <f>'Bil 1 2008-2024'!X282</f>
        <v>1890845</v>
      </c>
      <c r="Y282" s="11">
        <f t="shared" si="54"/>
        <v>13252026</v>
      </c>
      <c r="Z282" s="11">
        <f>'Bil 1 2008-2024'!Z282</f>
        <v>69987</v>
      </c>
      <c r="AA282" s="11">
        <f t="shared" si="54"/>
        <v>13322013</v>
      </c>
      <c r="AB282" s="11">
        <f>'Bil 1 2008-2024'!AB282</f>
        <v>209179</v>
      </c>
      <c r="AC282" s="301">
        <f t="shared" si="55"/>
        <v>13531192</v>
      </c>
      <c r="AD282" s="11">
        <f>'Bil 1 2008-2024'!AD282</f>
        <v>1358677</v>
      </c>
      <c r="AE282" s="301">
        <f t="shared" si="55"/>
        <v>14889869</v>
      </c>
      <c r="AF282" s="2"/>
      <c r="AG282" s="2"/>
      <c r="AH282" s="2"/>
    </row>
    <row r="283" spans="1:34" ht="14.25">
      <c r="A283" s="9">
        <v>2506</v>
      </c>
      <c r="B283" s="10" t="s">
        <v>559</v>
      </c>
      <c r="C283" s="87">
        <v>4108303.220765817</v>
      </c>
      <c r="D283" s="87">
        <v>718036</v>
      </c>
      <c r="E283" s="86">
        <f t="shared" si="45"/>
        <v>4826339.220765817</v>
      </c>
      <c r="F283" s="87">
        <v>356557</v>
      </c>
      <c r="G283" s="86">
        <f t="shared" si="46"/>
        <v>5182896.220765817</v>
      </c>
      <c r="H283" s="87">
        <v>93604</v>
      </c>
      <c r="I283" s="86">
        <f t="shared" si="47"/>
        <v>5276500.220765817</v>
      </c>
      <c r="J283" s="86">
        <f>'Bil 1 2008-2024'!K283</f>
        <v>529731</v>
      </c>
      <c r="K283" s="194">
        <f>'Bil 1 2008-2024'!L283</f>
        <v>28057</v>
      </c>
      <c r="L283" s="211">
        <v>61878</v>
      </c>
      <c r="M283" s="95">
        <f t="shared" si="48"/>
        <v>5834288.220765817</v>
      </c>
      <c r="N283" s="95">
        <f>'Bil 1 2008-2024'!N283</f>
        <v>-31431.22076581698</v>
      </c>
      <c r="O283" s="86">
        <f t="shared" si="49"/>
        <v>5802857</v>
      </c>
      <c r="P283" s="11">
        <f>'Bil 1 2008-2024'!P283</f>
        <v>157071</v>
      </c>
      <c r="Q283" s="11">
        <f t="shared" si="50"/>
        <v>5959928</v>
      </c>
      <c r="R283" s="11">
        <f>'Bil 1 2008-2024'!R283</f>
        <v>1065462</v>
      </c>
      <c r="S283" s="11">
        <f t="shared" si="51"/>
        <v>7025390</v>
      </c>
      <c r="T283" s="11">
        <f>'Bil 1 2008-2024'!T283</f>
        <v>93366</v>
      </c>
      <c r="U283" s="11">
        <f t="shared" si="52"/>
        <v>7118756</v>
      </c>
      <c r="V283" s="11">
        <f>'Bil 1 2008-2024'!V283</f>
        <v>136051</v>
      </c>
      <c r="W283" s="11">
        <f t="shared" si="53"/>
        <v>7254807</v>
      </c>
      <c r="X283" s="11">
        <f>'Bil 1 2008-2024'!X283</f>
        <v>1254319</v>
      </c>
      <c r="Y283" s="11">
        <f t="shared" si="54"/>
        <v>8509126</v>
      </c>
      <c r="Z283" s="11">
        <f>'Bil 1 2008-2024'!Z283</f>
        <v>115695</v>
      </c>
      <c r="AA283" s="11">
        <f t="shared" si="54"/>
        <v>8624821</v>
      </c>
      <c r="AB283" s="11">
        <f>'Bil 1 2008-2024'!AB283</f>
        <v>281776</v>
      </c>
      <c r="AC283" s="301">
        <f t="shared" si="55"/>
        <v>8906597</v>
      </c>
      <c r="AD283" s="11">
        <f>'Bil 1 2008-2024'!AD283</f>
        <v>1551983</v>
      </c>
      <c r="AE283" s="301">
        <f t="shared" si="55"/>
        <v>10458580</v>
      </c>
      <c r="AF283" s="2"/>
      <c r="AG283" s="2"/>
      <c r="AH283" s="2"/>
    </row>
    <row r="284" spans="1:34" ht="14.25">
      <c r="A284" s="9">
        <v>2510</v>
      </c>
      <c r="B284" s="10" t="s">
        <v>561</v>
      </c>
      <c r="C284" s="87">
        <v>7206803.580023865</v>
      </c>
      <c r="D284" s="87">
        <v>177753</v>
      </c>
      <c r="E284" s="86">
        <f t="shared" si="45"/>
        <v>7384556.580023865</v>
      </c>
      <c r="F284" s="87">
        <v>256124</v>
      </c>
      <c r="G284" s="86">
        <f t="shared" si="46"/>
        <v>7640680.580023865</v>
      </c>
      <c r="H284" s="87">
        <v>-14848</v>
      </c>
      <c r="I284" s="86">
        <f t="shared" si="47"/>
        <v>7625832.580023865</v>
      </c>
      <c r="J284" s="86">
        <f>'Bil 1 2008-2024'!K284</f>
        <v>293935</v>
      </c>
      <c r="K284" s="194">
        <f>'Bil 1 2008-2024'!L284</f>
        <v>9307</v>
      </c>
      <c r="L284" s="211">
        <v>28475</v>
      </c>
      <c r="M284" s="95">
        <f t="shared" si="48"/>
        <v>7929074.580023865</v>
      </c>
      <c r="N284" s="95">
        <f>'Bil 1 2008-2024'!N284</f>
        <v>-88326.58002386522</v>
      </c>
      <c r="O284" s="86">
        <f t="shared" si="49"/>
        <v>7840748</v>
      </c>
      <c r="P284" s="11">
        <f>'Bil 1 2008-2024'!P284</f>
        <v>83799</v>
      </c>
      <c r="Q284" s="11">
        <f t="shared" si="50"/>
        <v>7924547</v>
      </c>
      <c r="R284" s="11">
        <f>'Bil 1 2008-2024'!R284</f>
        <v>797776</v>
      </c>
      <c r="S284" s="11">
        <f t="shared" si="51"/>
        <v>8722323</v>
      </c>
      <c r="T284" s="11">
        <f>'Bil 1 2008-2024'!T284</f>
        <v>74212</v>
      </c>
      <c r="U284" s="11">
        <f t="shared" si="52"/>
        <v>8796535</v>
      </c>
      <c r="V284" s="11">
        <f>'Bil 1 2008-2024'!V284</f>
        <v>14151</v>
      </c>
      <c r="W284" s="11">
        <f t="shared" si="53"/>
        <v>8810686</v>
      </c>
      <c r="X284" s="11">
        <f>'Bil 1 2008-2024'!X284</f>
        <v>996040</v>
      </c>
      <c r="Y284" s="11">
        <f t="shared" si="54"/>
        <v>9806726</v>
      </c>
      <c r="Z284" s="11">
        <f>'Bil 1 2008-2024'!Z284</f>
        <v>133121</v>
      </c>
      <c r="AA284" s="11">
        <f t="shared" si="54"/>
        <v>9939847</v>
      </c>
      <c r="AB284" s="11">
        <f>'Bil 1 2008-2024'!AB284</f>
        <v>235133</v>
      </c>
      <c r="AC284" s="301">
        <f t="shared" si="55"/>
        <v>10174980</v>
      </c>
      <c r="AD284" s="11">
        <f>'Bil 1 2008-2024'!AD284</f>
        <v>1266611</v>
      </c>
      <c r="AE284" s="301">
        <f t="shared" si="55"/>
        <v>11441591</v>
      </c>
      <c r="AF284" s="2"/>
      <c r="AG284" s="2"/>
      <c r="AH284" s="2"/>
    </row>
    <row r="285" spans="1:34" ht="14.25">
      <c r="A285" s="9">
        <v>2513</v>
      </c>
      <c r="B285" s="10" t="s">
        <v>563</v>
      </c>
      <c r="C285" s="87">
        <v>5071602.003125201</v>
      </c>
      <c r="D285" s="87">
        <v>-15972</v>
      </c>
      <c r="E285" s="86">
        <f t="shared" si="45"/>
        <v>5055630.003125201</v>
      </c>
      <c r="F285" s="87">
        <v>25189</v>
      </c>
      <c r="G285" s="86">
        <f t="shared" si="46"/>
        <v>5080819.003125201</v>
      </c>
      <c r="H285" s="87">
        <v>34999</v>
      </c>
      <c r="I285" s="86">
        <f t="shared" si="47"/>
        <v>5115818.003125201</v>
      </c>
      <c r="J285" s="86">
        <f>'Bil 1 2008-2024'!K285</f>
        <v>85243</v>
      </c>
      <c r="K285" s="194">
        <f>'Bil 1 2008-2024'!L285</f>
        <v>993</v>
      </c>
      <c r="L285" s="211">
        <v>719</v>
      </c>
      <c r="M285" s="95">
        <f t="shared" si="48"/>
        <v>5202054.003125201</v>
      </c>
      <c r="N285" s="95">
        <f>'Bil 1 2008-2024'!N285</f>
        <v>-41564.00312520098</v>
      </c>
      <c r="O285" s="86">
        <f t="shared" si="49"/>
        <v>5160490</v>
      </c>
      <c r="P285" s="11">
        <f>'Bil 1 2008-2024'!P285</f>
        <v>-13595</v>
      </c>
      <c r="Q285" s="11">
        <f t="shared" si="50"/>
        <v>5146895</v>
      </c>
      <c r="R285" s="11">
        <f>'Bil 1 2008-2024'!R285</f>
        <v>193717</v>
      </c>
      <c r="S285" s="11">
        <f t="shared" si="51"/>
        <v>5340612</v>
      </c>
      <c r="T285" s="11">
        <f>'Bil 1 2008-2024'!T285</f>
        <v>21361</v>
      </c>
      <c r="U285" s="11">
        <f t="shared" si="52"/>
        <v>5361973</v>
      </c>
      <c r="V285" s="11">
        <f>'Bil 1 2008-2024'!V285</f>
        <v>24206</v>
      </c>
      <c r="W285" s="11">
        <f t="shared" si="53"/>
        <v>5386179</v>
      </c>
      <c r="X285" s="11">
        <f>'Bil 1 2008-2024'!X285</f>
        <v>396569</v>
      </c>
      <c r="Y285" s="11">
        <f t="shared" si="54"/>
        <v>5782748</v>
      </c>
      <c r="Z285" s="11">
        <f>'Bil 1 2008-2024'!Z285</f>
        <v>21573</v>
      </c>
      <c r="AA285" s="11">
        <f t="shared" si="54"/>
        <v>5804321</v>
      </c>
      <c r="AB285" s="11">
        <f>'Bil 1 2008-2024'!AB285</f>
        <v>192462</v>
      </c>
      <c r="AC285" s="301">
        <f t="shared" si="55"/>
        <v>5996783</v>
      </c>
      <c r="AD285" s="11">
        <f>'Bil 1 2008-2024'!AD285</f>
        <v>555296</v>
      </c>
      <c r="AE285" s="301">
        <f t="shared" si="55"/>
        <v>6552079</v>
      </c>
      <c r="AF285" s="2"/>
      <c r="AG285" s="2"/>
      <c r="AH285" s="2"/>
    </row>
    <row r="286" spans="1:34" ht="14.25">
      <c r="A286" s="9">
        <v>2514</v>
      </c>
      <c r="B286" s="10" t="s">
        <v>565</v>
      </c>
      <c r="C286" s="87">
        <v>22954413.467642386</v>
      </c>
      <c r="D286" s="87">
        <v>2272036</v>
      </c>
      <c r="E286" s="86">
        <f t="shared" si="45"/>
        <v>25226449.467642386</v>
      </c>
      <c r="F286" s="87">
        <v>919427</v>
      </c>
      <c r="G286" s="86">
        <f t="shared" si="46"/>
        <v>26145876.467642386</v>
      </c>
      <c r="H286" s="87">
        <v>228923</v>
      </c>
      <c r="I286" s="86">
        <f t="shared" si="47"/>
        <v>26374799.467642386</v>
      </c>
      <c r="J286" s="86">
        <f>'Bil 1 2008-2024'!K286</f>
        <v>285557</v>
      </c>
      <c r="K286" s="194">
        <f>'Bil 1 2008-2024'!L286</f>
        <v>95419</v>
      </c>
      <c r="L286" s="211">
        <v>186874</v>
      </c>
      <c r="M286" s="95">
        <f t="shared" si="48"/>
        <v>26755775.467642386</v>
      </c>
      <c r="N286" s="95">
        <f>'Bil 1 2008-2024'!N286</f>
        <v>-6124.467642385513</v>
      </c>
      <c r="O286" s="86">
        <f t="shared" si="49"/>
        <v>26749651</v>
      </c>
      <c r="P286" s="11">
        <f>'Bil 1 2008-2024'!P286</f>
        <v>86815</v>
      </c>
      <c r="Q286" s="11">
        <f t="shared" si="50"/>
        <v>26836466</v>
      </c>
      <c r="R286" s="11">
        <f>'Bil 1 2008-2024'!R286</f>
        <v>1016352</v>
      </c>
      <c r="S286" s="11">
        <f t="shared" si="51"/>
        <v>27852818</v>
      </c>
      <c r="T286" s="11">
        <f>'Bil 1 2008-2024'!T286</f>
        <v>199250</v>
      </c>
      <c r="U286" s="11">
        <f t="shared" si="52"/>
        <v>28052068</v>
      </c>
      <c r="V286" s="11">
        <f>'Bil 1 2008-2024'!V286</f>
        <v>304288</v>
      </c>
      <c r="W286" s="11">
        <f t="shared" si="53"/>
        <v>28356356</v>
      </c>
      <c r="X286" s="11">
        <f>'Bil 1 2008-2024'!X286</f>
        <v>4423169</v>
      </c>
      <c r="Y286" s="11">
        <f t="shared" si="54"/>
        <v>32779525</v>
      </c>
      <c r="Z286" s="11">
        <f>'Bil 1 2008-2024'!Z286</f>
        <v>617217</v>
      </c>
      <c r="AA286" s="11">
        <f t="shared" si="54"/>
        <v>33396742</v>
      </c>
      <c r="AB286" s="11">
        <f>'Bil 1 2008-2024'!AB286</f>
        <v>403177</v>
      </c>
      <c r="AC286" s="301">
        <f t="shared" si="55"/>
        <v>33799919</v>
      </c>
      <c r="AD286" s="11">
        <f>'Bil 1 2008-2024'!AD286</f>
        <v>3721463</v>
      </c>
      <c r="AE286" s="301">
        <f t="shared" si="55"/>
        <v>37521382</v>
      </c>
      <c r="AF286" s="2"/>
      <c r="AG286" s="2"/>
      <c r="AH286" s="2"/>
    </row>
    <row r="287" spans="1:34" ht="14.25">
      <c r="A287" s="9">
        <v>2518</v>
      </c>
      <c r="B287" s="10" t="s">
        <v>567</v>
      </c>
      <c r="C287" s="87">
        <v>6763021.796150714</v>
      </c>
      <c r="D287" s="87">
        <v>359983</v>
      </c>
      <c r="E287" s="86">
        <f t="shared" si="45"/>
        <v>7123004.796150714</v>
      </c>
      <c r="F287" s="87">
        <v>131619</v>
      </c>
      <c r="G287" s="86">
        <f t="shared" si="46"/>
        <v>7254623.796150714</v>
      </c>
      <c r="H287" s="87">
        <v>-66004</v>
      </c>
      <c r="I287" s="86">
        <f t="shared" si="47"/>
        <v>7188619.796150714</v>
      </c>
      <c r="J287" s="86">
        <f>'Bil 1 2008-2024'!K287</f>
        <v>-192848</v>
      </c>
      <c r="K287" s="194">
        <f>'Bil 1 2008-2024'!L287</f>
        <v>7015</v>
      </c>
      <c r="L287" s="211">
        <v>8384</v>
      </c>
      <c r="M287" s="95">
        <f t="shared" si="48"/>
        <v>7002786.796150714</v>
      </c>
      <c r="N287" s="95">
        <f>'Bil 1 2008-2024'!N287</f>
        <v>-12472.796150714159</v>
      </c>
      <c r="O287" s="86">
        <f t="shared" si="49"/>
        <v>6990314</v>
      </c>
      <c r="P287" s="11">
        <f>'Bil 1 2008-2024'!P287</f>
        <v>10494</v>
      </c>
      <c r="Q287" s="11">
        <f t="shared" si="50"/>
        <v>7000808</v>
      </c>
      <c r="R287" s="11">
        <f>'Bil 1 2008-2024'!R287</f>
        <v>414128</v>
      </c>
      <c r="S287" s="11">
        <f t="shared" si="51"/>
        <v>7414936</v>
      </c>
      <c r="T287" s="11">
        <f>'Bil 1 2008-2024'!T287</f>
        <v>6848</v>
      </c>
      <c r="U287" s="11">
        <f t="shared" si="52"/>
        <v>7421784</v>
      </c>
      <c r="V287" s="11">
        <f>'Bil 1 2008-2024'!V287</f>
        <v>72674</v>
      </c>
      <c r="W287" s="11">
        <f t="shared" si="53"/>
        <v>7494458</v>
      </c>
      <c r="X287" s="11">
        <f>'Bil 1 2008-2024'!X287</f>
        <v>484816</v>
      </c>
      <c r="Y287" s="11">
        <f t="shared" si="54"/>
        <v>7979274</v>
      </c>
      <c r="Z287" s="11">
        <f>'Bil 1 2008-2024'!Z287</f>
        <v>36668</v>
      </c>
      <c r="AA287" s="11">
        <f t="shared" si="54"/>
        <v>8015942</v>
      </c>
      <c r="AB287" s="11">
        <f>'Bil 1 2008-2024'!AB287</f>
        <v>170811</v>
      </c>
      <c r="AC287" s="301">
        <f t="shared" si="55"/>
        <v>8186753</v>
      </c>
      <c r="AD287" s="11">
        <f>'Bil 1 2008-2024'!AD287</f>
        <v>322336</v>
      </c>
      <c r="AE287" s="301">
        <f t="shared" si="55"/>
        <v>8509089</v>
      </c>
      <c r="AF287" s="2"/>
      <c r="AG287" s="2"/>
      <c r="AH287" s="2"/>
    </row>
    <row r="288" spans="1:34" ht="14.25">
      <c r="A288" s="9">
        <v>2521</v>
      </c>
      <c r="B288" s="10" t="s">
        <v>569</v>
      </c>
      <c r="C288" s="87">
        <v>8664374.289331788</v>
      </c>
      <c r="D288" s="87">
        <v>282540</v>
      </c>
      <c r="E288" s="86">
        <f t="shared" si="45"/>
        <v>8946914.289331788</v>
      </c>
      <c r="F288" s="87">
        <v>335756</v>
      </c>
      <c r="G288" s="86">
        <f t="shared" si="46"/>
        <v>9282670.289331788</v>
      </c>
      <c r="H288" s="87">
        <v>-63494</v>
      </c>
      <c r="I288" s="86">
        <f t="shared" si="47"/>
        <v>9219176.289331788</v>
      </c>
      <c r="J288" s="86">
        <f>'Bil 1 2008-2024'!K288</f>
        <v>1105684</v>
      </c>
      <c r="K288" s="194">
        <f>'Bil 1 2008-2024'!L288</f>
        <v>15321</v>
      </c>
      <c r="L288" s="211">
        <v>33856</v>
      </c>
      <c r="M288" s="95">
        <f t="shared" si="48"/>
        <v>10340181.289331788</v>
      </c>
      <c r="N288" s="95">
        <f>'Bil 1 2008-2024'!N288</f>
        <v>38295.7106682118</v>
      </c>
      <c r="O288" s="86">
        <f t="shared" si="49"/>
        <v>10378477</v>
      </c>
      <c r="P288" s="11">
        <f>'Bil 1 2008-2024'!P288</f>
        <v>143220</v>
      </c>
      <c r="Q288" s="11">
        <f t="shared" si="50"/>
        <v>10521697</v>
      </c>
      <c r="R288" s="11">
        <f>'Bil 1 2008-2024'!R288</f>
        <v>1731625</v>
      </c>
      <c r="S288" s="11">
        <f t="shared" si="51"/>
        <v>12253322</v>
      </c>
      <c r="T288" s="11">
        <f>'Bil 1 2008-2024'!T288</f>
        <v>59381</v>
      </c>
      <c r="U288" s="11">
        <f t="shared" si="52"/>
        <v>12312703</v>
      </c>
      <c r="V288" s="11">
        <f>'Bil 1 2008-2024'!V288</f>
        <v>63171</v>
      </c>
      <c r="W288" s="11">
        <f t="shared" si="53"/>
        <v>12375874</v>
      </c>
      <c r="X288" s="11">
        <f>'Bil 1 2008-2024'!X288</f>
        <v>-160053</v>
      </c>
      <c r="Y288" s="11">
        <f t="shared" si="54"/>
        <v>12215821</v>
      </c>
      <c r="Z288" s="11">
        <f>'Bil 1 2008-2024'!Z288</f>
        <v>65212</v>
      </c>
      <c r="AA288" s="11">
        <f t="shared" si="54"/>
        <v>12281033</v>
      </c>
      <c r="AB288" s="11">
        <f>'Bil 1 2008-2024'!AB288</f>
        <v>280481</v>
      </c>
      <c r="AC288" s="301">
        <f t="shared" si="55"/>
        <v>12561514</v>
      </c>
      <c r="AD288" s="11">
        <f>'Bil 1 2008-2024'!AD288</f>
        <v>585723</v>
      </c>
      <c r="AE288" s="301">
        <f t="shared" si="55"/>
        <v>13147237</v>
      </c>
      <c r="AF288" s="2"/>
      <c r="AG288" s="2"/>
      <c r="AH288" s="2"/>
    </row>
    <row r="289" spans="1:34" ht="14.25">
      <c r="A289" s="9">
        <v>2523</v>
      </c>
      <c r="B289" s="10" t="s">
        <v>571</v>
      </c>
      <c r="C289" s="87">
        <v>25061712.597052015</v>
      </c>
      <c r="D289" s="87">
        <v>3524959</v>
      </c>
      <c r="E289" s="86">
        <f t="shared" si="45"/>
        <v>28586671.597052015</v>
      </c>
      <c r="F289" s="87">
        <v>1314194</v>
      </c>
      <c r="G289" s="86">
        <f t="shared" si="46"/>
        <v>29900865.597052015</v>
      </c>
      <c r="H289" s="87">
        <v>-121054</v>
      </c>
      <c r="I289" s="86">
        <f t="shared" si="47"/>
        <v>29779811.597052015</v>
      </c>
      <c r="J289" s="86">
        <f>'Bil 1 2008-2024'!K289</f>
        <v>3147171</v>
      </c>
      <c r="K289" s="194">
        <f>'Bil 1 2008-2024'!L289</f>
        <v>27731</v>
      </c>
      <c r="L289" s="211">
        <v>61836</v>
      </c>
      <c r="M289" s="95">
        <f t="shared" si="48"/>
        <v>32954713.597052015</v>
      </c>
      <c r="N289" s="95">
        <f>'Bil 1 2008-2024'!N289</f>
        <v>-178438.59705201536</v>
      </c>
      <c r="O289" s="86">
        <f t="shared" si="49"/>
        <v>32776275</v>
      </c>
      <c r="P289" s="11">
        <f>'Bil 1 2008-2024'!P289</f>
        <v>-45781</v>
      </c>
      <c r="Q289" s="11">
        <f t="shared" si="50"/>
        <v>32730494</v>
      </c>
      <c r="R289" s="11">
        <f>'Bil 1 2008-2024'!R289</f>
        <v>4741662</v>
      </c>
      <c r="S289" s="11">
        <f t="shared" si="51"/>
        <v>37472156</v>
      </c>
      <c r="T289" s="11">
        <f>'Bil 1 2008-2024'!T289</f>
        <v>1013715</v>
      </c>
      <c r="U289" s="11">
        <f t="shared" si="52"/>
        <v>38485871</v>
      </c>
      <c r="V289" s="11">
        <f>'Bil 1 2008-2024'!V289</f>
        <v>513066</v>
      </c>
      <c r="W289" s="11">
        <f t="shared" si="53"/>
        <v>38998937</v>
      </c>
      <c r="X289" s="11">
        <f>'Bil 1 2008-2024'!X289</f>
        <v>2335405</v>
      </c>
      <c r="Y289" s="11">
        <f t="shared" si="54"/>
        <v>41334342</v>
      </c>
      <c r="Z289" s="11">
        <f>'Bil 1 2008-2024'!Z289</f>
        <v>1202692</v>
      </c>
      <c r="AA289" s="11">
        <f t="shared" si="54"/>
        <v>42537034</v>
      </c>
      <c r="AB289" s="11">
        <f>'Bil 1 2008-2024'!AB289</f>
        <v>639987</v>
      </c>
      <c r="AC289" s="301">
        <f t="shared" si="55"/>
        <v>43177021</v>
      </c>
      <c r="AD289" s="11">
        <f>'Bil 1 2008-2024'!AD289</f>
        <v>1912507</v>
      </c>
      <c r="AE289" s="301">
        <f t="shared" si="55"/>
        <v>45089528</v>
      </c>
      <c r="AF289" s="2"/>
      <c r="AG289" s="2"/>
      <c r="AH289" s="2"/>
    </row>
    <row r="290" spans="1:34" ht="14.25">
      <c r="A290" s="9">
        <v>2560</v>
      </c>
      <c r="B290" s="10" t="s">
        <v>573</v>
      </c>
      <c r="C290" s="87">
        <v>11388184.639451427</v>
      </c>
      <c r="D290" s="87">
        <v>359663</v>
      </c>
      <c r="E290" s="86">
        <f t="shared" si="45"/>
        <v>11747847.639451427</v>
      </c>
      <c r="F290" s="87">
        <v>268209</v>
      </c>
      <c r="G290" s="86">
        <f t="shared" si="46"/>
        <v>12016056.639451427</v>
      </c>
      <c r="H290" s="87">
        <v>143058</v>
      </c>
      <c r="I290" s="86">
        <f t="shared" si="47"/>
        <v>12159114.639451427</v>
      </c>
      <c r="J290" s="86">
        <f>'Bil 1 2008-2024'!K290</f>
        <v>897413</v>
      </c>
      <c r="K290" s="194">
        <f>'Bil 1 2008-2024'!L290</f>
        <v>532</v>
      </c>
      <c r="L290" s="211">
        <v>-2811</v>
      </c>
      <c r="M290" s="95">
        <f t="shared" si="48"/>
        <v>13057059.639451427</v>
      </c>
      <c r="N290" s="95">
        <f>'Bil 1 2008-2024'!N290</f>
        <v>61709.360548572615</v>
      </c>
      <c r="O290" s="86">
        <f t="shared" si="49"/>
        <v>13118769</v>
      </c>
      <c r="P290" s="11">
        <f>'Bil 1 2008-2024'!P290</f>
        <v>61738</v>
      </c>
      <c r="Q290" s="11">
        <f t="shared" si="50"/>
        <v>13180507</v>
      </c>
      <c r="R290" s="11">
        <f>'Bil 1 2008-2024'!R290</f>
        <v>31654</v>
      </c>
      <c r="S290" s="11">
        <f t="shared" si="51"/>
        <v>13212161</v>
      </c>
      <c r="T290" s="11">
        <f>'Bil 1 2008-2024'!T290</f>
        <v>104528</v>
      </c>
      <c r="U290" s="11">
        <f t="shared" si="52"/>
        <v>13316689</v>
      </c>
      <c r="V290" s="11">
        <f>'Bil 1 2008-2024'!V290</f>
        <v>117492</v>
      </c>
      <c r="W290" s="11">
        <f t="shared" si="53"/>
        <v>13434181</v>
      </c>
      <c r="X290" s="11">
        <f>'Bil 1 2008-2024'!X290</f>
        <v>1555562</v>
      </c>
      <c r="Y290" s="11">
        <f t="shared" si="54"/>
        <v>14989743</v>
      </c>
      <c r="Z290" s="11">
        <f>'Bil 1 2008-2024'!Z290</f>
        <v>126879</v>
      </c>
      <c r="AA290" s="11">
        <f t="shared" si="54"/>
        <v>15116622</v>
      </c>
      <c r="AB290" s="11">
        <f>'Bil 1 2008-2024'!AB290</f>
        <v>200935</v>
      </c>
      <c r="AC290" s="301">
        <f t="shared" si="55"/>
        <v>15317557</v>
      </c>
      <c r="AD290" s="11">
        <f>'Bil 1 2008-2024'!AD290</f>
        <v>1368469</v>
      </c>
      <c r="AE290" s="301">
        <f t="shared" si="55"/>
        <v>16686026</v>
      </c>
      <c r="AF290" s="2"/>
      <c r="AG290" s="2"/>
      <c r="AH290" s="2"/>
    </row>
    <row r="291" spans="1:34" ht="14.25">
      <c r="A291" s="9">
        <v>2580</v>
      </c>
      <c r="B291" s="10" t="s">
        <v>575</v>
      </c>
      <c r="C291" s="87">
        <v>97233386.05939278</v>
      </c>
      <c r="D291" s="87">
        <v>11740825</v>
      </c>
      <c r="E291" s="86">
        <f t="shared" si="45"/>
        <v>108974211.05939278</v>
      </c>
      <c r="F291" s="87">
        <v>3517515</v>
      </c>
      <c r="G291" s="86">
        <f t="shared" si="46"/>
        <v>112491726.05939278</v>
      </c>
      <c r="H291" s="87">
        <v>833725</v>
      </c>
      <c r="I291" s="86">
        <f t="shared" si="47"/>
        <v>113325451.05939278</v>
      </c>
      <c r="J291" s="86">
        <f>'Bil 1 2008-2024'!K291</f>
        <v>8642144</v>
      </c>
      <c r="K291" s="194">
        <f>'Bil 1 2008-2024'!L291</f>
        <v>165045</v>
      </c>
      <c r="L291" s="211">
        <v>300973</v>
      </c>
      <c r="M291" s="95">
        <f t="shared" si="48"/>
        <v>122132640.05939278</v>
      </c>
      <c r="N291" s="95">
        <f>'Bil 1 2008-2024'!N291</f>
        <v>-757156.0593927801</v>
      </c>
      <c r="O291" s="86">
        <f t="shared" si="49"/>
        <v>121375484</v>
      </c>
      <c r="P291" s="11">
        <f>'Bil 1 2008-2024'!P291</f>
        <v>1009725</v>
      </c>
      <c r="Q291" s="11">
        <f t="shared" si="50"/>
        <v>122385209</v>
      </c>
      <c r="R291" s="11">
        <f>'Bil 1 2008-2024'!R291</f>
        <v>6650313</v>
      </c>
      <c r="S291" s="11">
        <f t="shared" si="51"/>
        <v>129035522</v>
      </c>
      <c r="T291" s="11">
        <f>'Bil 1 2008-2024'!T291</f>
        <v>3514839</v>
      </c>
      <c r="U291" s="11">
        <f t="shared" si="52"/>
        <v>132550361</v>
      </c>
      <c r="V291" s="11">
        <f>'Bil 1 2008-2024'!V291</f>
        <v>5338252</v>
      </c>
      <c r="W291" s="11">
        <f t="shared" si="53"/>
        <v>137888613</v>
      </c>
      <c r="X291" s="11">
        <f>'Bil 1 2008-2024'!X291</f>
        <v>10167483</v>
      </c>
      <c r="Y291" s="11">
        <f t="shared" si="54"/>
        <v>148056096</v>
      </c>
      <c r="Z291" s="11">
        <f>'Bil 1 2008-2024'!Z291</f>
        <v>5967096</v>
      </c>
      <c r="AA291" s="11">
        <f t="shared" si="54"/>
        <v>154023192</v>
      </c>
      <c r="AB291" s="11">
        <f>'Bil 1 2008-2024'!AB291</f>
        <v>5941458</v>
      </c>
      <c r="AC291" s="301">
        <f t="shared" si="55"/>
        <v>159964650</v>
      </c>
      <c r="AD291" s="11">
        <f>'Bil 1 2008-2024'!AD291</f>
        <v>6300319</v>
      </c>
      <c r="AE291" s="301">
        <f t="shared" si="55"/>
        <v>166264969</v>
      </c>
      <c r="AF291" s="2"/>
      <c r="AG291" s="2"/>
      <c r="AH291" s="2"/>
    </row>
    <row r="292" spans="1:34" ht="14.25">
      <c r="A292" s="9">
        <v>2581</v>
      </c>
      <c r="B292" s="10" t="s">
        <v>577</v>
      </c>
      <c r="C292" s="87">
        <v>54444318.49097675</v>
      </c>
      <c r="D292" s="87">
        <v>8169164</v>
      </c>
      <c r="E292" s="86">
        <f t="shared" si="45"/>
        <v>62613482.49097675</v>
      </c>
      <c r="F292" s="87">
        <v>2095714</v>
      </c>
      <c r="G292" s="86">
        <f t="shared" si="46"/>
        <v>64709196.49097675</v>
      </c>
      <c r="H292" s="87">
        <v>602168</v>
      </c>
      <c r="I292" s="86">
        <f t="shared" si="47"/>
        <v>65311364.49097675</v>
      </c>
      <c r="J292" s="86">
        <f>'Bil 1 2008-2024'!K292</f>
        <v>4575513</v>
      </c>
      <c r="K292" s="194">
        <f>'Bil 1 2008-2024'!L292</f>
        <v>41511</v>
      </c>
      <c r="L292" s="211">
        <v>79296</v>
      </c>
      <c r="M292" s="95">
        <f t="shared" si="48"/>
        <v>69928388.49097675</v>
      </c>
      <c r="N292" s="95">
        <f>'Bil 1 2008-2024'!N292</f>
        <v>-241437.49097675085</v>
      </c>
      <c r="O292" s="86">
        <f t="shared" si="49"/>
        <v>69686951</v>
      </c>
      <c r="P292" s="11">
        <f>'Bil 1 2008-2024'!P292</f>
        <v>399938</v>
      </c>
      <c r="Q292" s="11">
        <f t="shared" si="50"/>
        <v>70086889</v>
      </c>
      <c r="R292" s="11">
        <f>'Bil 1 2008-2024'!R292</f>
        <v>5048181</v>
      </c>
      <c r="S292" s="11">
        <f t="shared" si="51"/>
        <v>75135070</v>
      </c>
      <c r="T292" s="11">
        <f>'Bil 1 2008-2024'!T292</f>
        <v>1659435</v>
      </c>
      <c r="U292" s="11">
        <f t="shared" si="52"/>
        <v>76794505</v>
      </c>
      <c r="V292" s="11">
        <f>'Bil 1 2008-2024'!V292</f>
        <v>1955208</v>
      </c>
      <c r="W292" s="11">
        <f t="shared" si="53"/>
        <v>78749713</v>
      </c>
      <c r="X292" s="11">
        <f>'Bil 1 2008-2024'!X292</f>
        <v>14511962</v>
      </c>
      <c r="Y292" s="11">
        <f t="shared" si="54"/>
        <v>93261675</v>
      </c>
      <c r="Z292" s="11">
        <f>'Bil 1 2008-2024'!Z292</f>
        <v>2882048</v>
      </c>
      <c r="AA292" s="11">
        <f t="shared" si="54"/>
        <v>96143723</v>
      </c>
      <c r="AB292" s="11">
        <f>'Bil 1 2008-2024'!AB292</f>
        <v>3059660</v>
      </c>
      <c r="AC292" s="301">
        <f t="shared" si="55"/>
        <v>99203383</v>
      </c>
      <c r="AD292" s="11">
        <f>'Bil 1 2008-2024'!AD292</f>
        <v>9832833</v>
      </c>
      <c r="AE292" s="301">
        <f t="shared" si="55"/>
        <v>109036216</v>
      </c>
      <c r="AF292" s="2"/>
      <c r="AG292" s="2"/>
      <c r="AH292" s="2"/>
    </row>
    <row r="293" spans="1:34" ht="14.25">
      <c r="A293" s="9">
        <v>2582</v>
      </c>
      <c r="B293" s="10" t="s">
        <v>579</v>
      </c>
      <c r="C293" s="87">
        <v>36958784.73118433</v>
      </c>
      <c r="D293" s="87">
        <v>4245993</v>
      </c>
      <c r="E293" s="86">
        <f t="shared" si="45"/>
        <v>41204777.73118433</v>
      </c>
      <c r="F293" s="87">
        <v>775175</v>
      </c>
      <c r="G293" s="86">
        <f t="shared" si="46"/>
        <v>41979952.73118433</v>
      </c>
      <c r="H293" s="87">
        <v>270257</v>
      </c>
      <c r="I293" s="86">
        <f t="shared" si="47"/>
        <v>42250209.73118433</v>
      </c>
      <c r="J293" s="86">
        <f>'Bil 1 2008-2024'!K293</f>
        <v>3947377</v>
      </c>
      <c r="K293" s="194">
        <f>'Bil 1 2008-2024'!L293</f>
        <v>35203</v>
      </c>
      <c r="L293" s="211">
        <v>85892</v>
      </c>
      <c r="M293" s="95">
        <f t="shared" si="48"/>
        <v>46232789.73118433</v>
      </c>
      <c r="N293" s="95">
        <f>'Bil 1 2008-2024'!N293</f>
        <v>-554074.7311843336</v>
      </c>
      <c r="O293" s="86">
        <f t="shared" si="49"/>
        <v>45678715</v>
      </c>
      <c r="P293" s="11">
        <f>'Bil 1 2008-2024'!P293</f>
        <v>47995</v>
      </c>
      <c r="Q293" s="11">
        <f t="shared" si="50"/>
        <v>45726710</v>
      </c>
      <c r="R293" s="11">
        <f>'Bil 1 2008-2024'!R293</f>
        <v>1676932</v>
      </c>
      <c r="S293" s="11">
        <f t="shared" si="51"/>
        <v>47403642</v>
      </c>
      <c r="T293" s="11">
        <f>'Bil 1 2008-2024'!T293</f>
        <v>553790</v>
      </c>
      <c r="U293" s="11">
        <f t="shared" si="52"/>
        <v>47957432</v>
      </c>
      <c r="V293" s="11">
        <f>'Bil 1 2008-2024'!V293</f>
        <v>426653</v>
      </c>
      <c r="W293" s="11">
        <f t="shared" si="53"/>
        <v>48384085</v>
      </c>
      <c r="X293" s="11">
        <f>'Bil 1 2008-2024'!X293</f>
        <v>10154918</v>
      </c>
      <c r="Y293" s="11">
        <f t="shared" si="54"/>
        <v>58539003</v>
      </c>
      <c r="Z293" s="11">
        <f>'Bil 1 2008-2024'!Z293</f>
        <v>2164600</v>
      </c>
      <c r="AA293" s="11">
        <f t="shared" si="54"/>
        <v>60703603</v>
      </c>
      <c r="AB293" s="11">
        <f>'Bil 1 2008-2024'!AB293</f>
        <v>1707003</v>
      </c>
      <c r="AC293" s="301">
        <f t="shared" si="55"/>
        <v>62410606</v>
      </c>
      <c r="AD293" s="11">
        <f>'Bil 1 2008-2024'!AD293</f>
        <v>4549786</v>
      </c>
      <c r="AE293" s="301">
        <f t="shared" si="55"/>
        <v>66960392</v>
      </c>
      <c r="AF293" s="2"/>
      <c r="AG293" s="2"/>
      <c r="AH293" s="2"/>
    </row>
    <row r="294" spans="1:34" ht="14.25">
      <c r="A294" s="9">
        <v>2583</v>
      </c>
      <c r="B294" s="10" t="s">
        <v>581</v>
      </c>
      <c r="C294" s="87">
        <v>13577862.423352484</v>
      </c>
      <c r="D294" s="87">
        <v>2784679</v>
      </c>
      <c r="E294" s="86">
        <f t="shared" si="45"/>
        <v>16362541.423352484</v>
      </c>
      <c r="F294" s="87">
        <v>585930</v>
      </c>
      <c r="G294" s="86">
        <f t="shared" si="46"/>
        <v>16948471.423352484</v>
      </c>
      <c r="H294" s="87">
        <v>61690</v>
      </c>
      <c r="I294" s="86">
        <f t="shared" si="47"/>
        <v>17010161.423352484</v>
      </c>
      <c r="J294" s="86">
        <f>'Bil 1 2008-2024'!K294</f>
        <v>-29475</v>
      </c>
      <c r="K294" s="194">
        <f>'Bil 1 2008-2024'!L294</f>
        <v>64563</v>
      </c>
      <c r="L294" s="211">
        <v>270022</v>
      </c>
      <c r="M294" s="95">
        <f t="shared" si="48"/>
        <v>17045249.423352484</v>
      </c>
      <c r="N294" s="95">
        <f>'Bil 1 2008-2024'!N294</f>
        <v>-286351.42335248366</v>
      </c>
      <c r="O294" s="86">
        <f t="shared" si="49"/>
        <v>16758898</v>
      </c>
      <c r="P294" s="11">
        <f>'Bil 1 2008-2024'!P294</f>
        <v>56899</v>
      </c>
      <c r="Q294" s="11">
        <f t="shared" si="50"/>
        <v>16815797</v>
      </c>
      <c r="R294" s="11">
        <f>'Bil 1 2008-2024'!R294</f>
        <v>-279758</v>
      </c>
      <c r="S294" s="11">
        <f t="shared" si="51"/>
        <v>16536039</v>
      </c>
      <c r="T294" s="11">
        <f>'Bil 1 2008-2024'!T294</f>
        <v>252680</v>
      </c>
      <c r="U294" s="11">
        <f t="shared" si="52"/>
        <v>16788719</v>
      </c>
      <c r="V294" s="11">
        <f>'Bil 1 2008-2024'!V294</f>
        <v>250929</v>
      </c>
      <c r="W294" s="11">
        <f t="shared" si="53"/>
        <v>17039648</v>
      </c>
      <c r="X294" s="11">
        <f>'Bil 1 2008-2024'!X294</f>
        <v>231924</v>
      </c>
      <c r="Y294" s="11">
        <f t="shared" si="54"/>
        <v>17271572</v>
      </c>
      <c r="Z294" s="11">
        <f>'Bil 1 2008-2024'!Z294</f>
        <v>443232</v>
      </c>
      <c r="AA294" s="11">
        <f t="shared" si="54"/>
        <v>17714804</v>
      </c>
      <c r="AB294" s="11">
        <f>'Bil 1 2008-2024'!AB294</f>
        <v>410066</v>
      </c>
      <c r="AC294" s="301">
        <f t="shared" si="55"/>
        <v>18124870</v>
      </c>
      <c r="AD294" s="11">
        <f>'Bil 1 2008-2024'!AD294</f>
        <v>1562327</v>
      </c>
      <c r="AE294" s="301">
        <f t="shared" si="55"/>
        <v>19687197</v>
      </c>
      <c r="AF294" s="2"/>
      <c r="AG294" s="2"/>
      <c r="AH294" s="2"/>
    </row>
    <row r="295" spans="1:34" ht="14.25">
      <c r="A295" s="9">
        <v>2584</v>
      </c>
      <c r="B295" s="10" t="s">
        <v>583</v>
      </c>
      <c r="C295" s="87">
        <v>30676747.982225478</v>
      </c>
      <c r="D295" s="87">
        <v>6201787</v>
      </c>
      <c r="E295" s="86">
        <f t="shared" si="45"/>
        <v>36878534.98222548</v>
      </c>
      <c r="F295" s="87">
        <v>2444271</v>
      </c>
      <c r="G295" s="86">
        <f t="shared" si="46"/>
        <v>39322805.98222548</v>
      </c>
      <c r="H295" s="87">
        <v>309490</v>
      </c>
      <c r="I295" s="86">
        <f t="shared" si="47"/>
        <v>39632295.98222548</v>
      </c>
      <c r="J295" s="86">
        <f>'Bil 1 2008-2024'!K295</f>
        <v>3431038</v>
      </c>
      <c r="K295" s="194">
        <f>'Bil 1 2008-2024'!L295</f>
        <v>89938</v>
      </c>
      <c r="L295" s="211">
        <v>156605</v>
      </c>
      <c r="M295" s="95">
        <f t="shared" si="48"/>
        <v>43153271.98222548</v>
      </c>
      <c r="N295" s="95">
        <f>'Bil 1 2008-2024'!N295</f>
        <v>-678430.9822254777</v>
      </c>
      <c r="O295" s="86">
        <f t="shared" si="49"/>
        <v>42474841</v>
      </c>
      <c r="P295" s="11">
        <f>'Bil 1 2008-2024'!P295</f>
        <v>150328</v>
      </c>
      <c r="Q295" s="11">
        <f t="shared" si="50"/>
        <v>42625169</v>
      </c>
      <c r="R295" s="11">
        <f>'Bil 1 2008-2024'!R295</f>
        <v>6920839</v>
      </c>
      <c r="S295" s="11">
        <f t="shared" si="51"/>
        <v>49546008</v>
      </c>
      <c r="T295" s="11">
        <f>'Bil 1 2008-2024'!T295</f>
        <v>1758225</v>
      </c>
      <c r="U295" s="11">
        <f t="shared" si="52"/>
        <v>51304233</v>
      </c>
      <c r="V295" s="11">
        <f>'Bil 1 2008-2024'!V295</f>
        <v>927722</v>
      </c>
      <c r="W295" s="11">
        <f t="shared" si="53"/>
        <v>52231955</v>
      </c>
      <c r="X295" s="11">
        <f>'Bil 1 2008-2024'!X295</f>
        <v>2923506</v>
      </c>
      <c r="Y295" s="11">
        <f t="shared" si="54"/>
        <v>55155461</v>
      </c>
      <c r="Z295" s="11">
        <f>'Bil 1 2008-2024'!Z295</f>
        <v>1898883</v>
      </c>
      <c r="AA295" s="11">
        <f t="shared" si="54"/>
        <v>57054344</v>
      </c>
      <c r="AB295" s="11">
        <f>'Bil 1 2008-2024'!AB295</f>
        <v>1199829</v>
      </c>
      <c r="AC295" s="301">
        <f t="shared" si="55"/>
        <v>58254173</v>
      </c>
      <c r="AD295" s="11">
        <f>'Bil 1 2008-2024'!AD295</f>
        <v>2667877</v>
      </c>
      <c r="AE295" s="301">
        <f t="shared" si="55"/>
        <v>60922050</v>
      </c>
      <c r="AF295" s="2"/>
      <c r="AG295" s="2"/>
      <c r="AH295" s="2"/>
    </row>
    <row r="296" spans="1:31" ht="14.25">
      <c r="A296" s="9"/>
      <c r="B296" s="10"/>
      <c r="C296" s="88"/>
      <c r="D296" s="88"/>
      <c r="E296" s="88"/>
      <c r="F296" s="88"/>
      <c r="G296" s="88"/>
      <c r="H296" s="88"/>
      <c r="I296" s="88"/>
      <c r="J296" s="88"/>
      <c r="M296" s="191"/>
      <c r="N296" s="191"/>
      <c r="O296" s="191"/>
      <c r="Q296" s="59"/>
      <c r="R296" s="59"/>
      <c r="S296" s="59"/>
      <c r="T296" s="59"/>
      <c r="U296" s="59"/>
      <c r="V296" s="59"/>
      <c r="W296" s="283"/>
      <c r="Y296" s="283"/>
      <c r="AA296" s="294"/>
      <c r="AB296" s="294"/>
      <c r="AC296" s="302"/>
      <c r="AD296" s="294"/>
      <c r="AE296" s="302"/>
    </row>
    <row r="297" spans="1:31" ht="14.25">
      <c r="A297" s="19"/>
      <c r="B297" s="20" t="s">
        <v>584</v>
      </c>
      <c r="C297" s="50">
        <f aca="true" t="shared" si="56" ref="C297:H297">SUM(C6:C296)</f>
        <v>12190000000.000021</v>
      </c>
      <c r="D297" s="50">
        <f t="shared" si="56"/>
        <v>1516731122</v>
      </c>
      <c r="E297" s="50">
        <f t="shared" si="56"/>
        <v>13706731122.00002</v>
      </c>
      <c r="F297" s="50">
        <f t="shared" si="56"/>
        <v>330424336</v>
      </c>
      <c r="G297" s="50">
        <f t="shared" si="56"/>
        <v>14037155458.00002</v>
      </c>
      <c r="H297" s="50">
        <f t="shared" si="56"/>
        <v>292054732</v>
      </c>
      <c r="I297" s="50">
        <f>SUM(I6:I296)</f>
        <v>14329210190.000015</v>
      </c>
      <c r="J297" s="50">
        <f>SUM(J6:J296)</f>
        <v>1025621474</v>
      </c>
      <c r="K297" s="195">
        <f>SUM(K6:K296)</f>
        <v>23149249</v>
      </c>
      <c r="L297" s="195">
        <f>SUM(L6:L295)</f>
        <v>53759790</v>
      </c>
      <c r="M297" s="192">
        <f>SUM(M6:M295)</f>
        <v>15377980913.00002</v>
      </c>
      <c r="N297" s="22">
        <f aca="true" t="shared" si="57" ref="N297:AE297">SUM(N6:N296)</f>
        <v>27849325.999987658</v>
      </c>
      <c r="O297" s="100">
        <f t="shared" si="57"/>
        <v>15405830239</v>
      </c>
      <c r="P297" s="22">
        <f t="shared" si="57"/>
        <v>165541850</v>
      </c>
      <c r="Q297" s="100">
        <f t="shared" si="57"/>
        <v>15571372089</v>
      </c>
      <c r="R297" s="22">
        <f t="shared" si="57"/>
        <v>363648293</v>
      </c>
      <c r="S297" s="100">
        <f t="shared" si="57"/>
        <v>15935020382</v>
      </c>
      <c r="T297" s="22">
        <f t="shared" si="57"/>
        <v>401220193</v>
      </c>
      <c r="U297" s="100">
        <f t="shared" si="57"/>
        <v>16336240575</v>
      </c>
      <c r="V297" s="100">
        <f t="shared" si="57"/>
        <v>602527512</v>
      </c>
      <c r="W297" s="100">
        <f t="shared" si="57"/>
        <v>16938768087</v>
      </c>
      <c r="X297" s="100">
        <f t="shared" si="57"/>
        <v>1111354162</v>
      </c>
      <c r="Y297" s="192">
        <f t="shared" si="57"/>
        <v>18050122249</v>
      </c>
      <c r="Z297" s="192">
        <f t="shared" si="57"/>
        <v>582189931</v>
      </c>
      <c r="AA297" s="192">
        <f t="shared" si="57"/>
        <v>18632312180</v>
      </c>
      <c r="AB297" s="192">
        <f t="shared" si="57"/>
        <v>693552445</v>
      </c>
      <c r="AC297" s="303">
        <f t="shared" si="57"/>
        <v>19325864625</v>
      </c>
      <c r="AD297" s="192">
        <f t="shared" si="57"/>
        <v>1301142928</v>
      </c>
      <c r="AE297" s="192">
        <f t="shared" si="57"/>
        <v>20627007553</v>
      </c>
    </row>
  </sheetData>
  <sheetProtection/>
  <mergeCells count="28">
    <mergeCell ref="AD4:AD5"/>
    <mergeCell ref="AE4:AE5"/>
    <mergeCell ref="AB4:AB5"/>
    <mergeCell ref="AC4:AC5"/>
    <mergeCell ref="N4:N5"/>
    <mergeCell ref="O4:O5"/>
    <mergeCell ref="T4:T5"/>
    <mergeCell ref="U4:U5"/>
    <mergeCell ref="Z4:Z5"/>
    <mergeCell ref="AA4:AA5"/>
    <mergeCell ref="P4:P5"/>
    <mergeCell ref="Q4:Q5"/>
    <mergeCell ref="X4:X5"/>
    <mergeCell ref="Y4:Y5"/>
    <mergeCell ref="V4:V5"/>
    <mergeCell ref="W4:W5"/>
    <mergeCell ref="R4:R5"/>
    <mergeCell ref="S4:S5"/>
    <mergeCell ref="A4:A5"/>
    <mergeCell ref="B4:B5"/>
    <mergeCell ref="C4:C5"/>
    <mergeCell ref="D4:D5"/>
    <mergeCell ref="F4:F5"/>
    <mergeCell ref="M4:M5"/>
    <mergeCell ref="H4:H5"/>
    <mergeCell ref="J4:J5"/>
    <mergeCell ref="L4:L5"/>
    <mergeCell ref="K4:K5"/>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7.xml><?xml version="1.0" encoding="utf-8"?>
<worksheet xmlns="http://schemas.openxmlformats.org/spreadsheetml/2006/main" xmlns:r="http://schemas.openxmlformats.org/officeDocument/2006/relationships">
  <dimension ref="A1:AH161"/>
  <sheetViews>
    <sheetView zoomScale="85" zoomScaleNormal="85" workbookViewId="0" topLeftCell="A1">
      <selection activeCell="C1" sqref="C1"/>
    </sheetView>
  </sheetViews>
  <sheetFormatPr defaultColWidth="8.8515625" defaultRowHeight="15"/>
  <cols>
    <col min="1" max="1" width="29.7109375" style="105" customWidth="1"/>
    <col min="2" max="11" width="13.7109375" style="105" customWidth="1"/>
    <col min="12" max="12" width="12.57421875" style="105" customWidth="1"/>
    <col min="13" max="13" width="14.7109375" style="105" customWidth="1"/>
    <col min="14" max="15" width="13.7109375" style="105" customWidth="1"/>
    <col min="16" max="16" width="12.28125" style="105" customWidth="1"/>
    <col min="17" max="17" width="11.8515625" style="105" customWidth="1"/>
    <col min="18" max="18" width="11.421875" style="105" customWidth="1"/>
    <col min="19" max="19" width="9.28125" style="105" customWidth="1"/>
    <col min="20" max="20" width="7.57421875" style="105" customWidth="1"/>
    <col min="21" max="21" width="6.28125" style="105" customWidth="1"/>
    <col min="22" max="22" width="11.140625" style="105" customWidth="1"/>
    <col min="23" max="23" width="9.140625" style="105" customWidth="1"/>
    <col min="24" max="24" width="9.8515625" style="105" customWidth="1"/>
    <col min="25" max="25" width="10.140625" style="105" customWidth="1"/>
    <col min="26" max="26" width="8.140625" style="105" customWidth="1"/>
    <col min="27" max="27" width="10.7109375" style="105" customWidth="1"/>
    <col min="28" max="28" width="9.7109375" style="105" customWidth="1"/>
    <col min="29" max="29" width="8.140625" style="105" customWidth="1"/>
    <col min="30" max="30" width="10.28125" style="105" bestFit="1" customWidth="1"/>
    <col min="31" max="16384" width="8.8515625" style="105" customWidth="1"/>
  </cols>
  <sheetData>
    <row r="1" spans="1:30" ht="15">
      <c r="A1" s="101" t="s">
        <v>646</v>
      </c>
      <c r="B1" s="102"/>
      <c r="C1" s="159"/>
      <c r="D1" s="103">
        <f>IF(ISERROR(VLOOKUP($C$1,'Bil 1 2008-2024'!$A$6:$S$295,2)),"",(VLOOKUP($C$1,'Bil 1 2008-2024'!$A$6:$S$295,2)))</f>
      </c>
      <c r="E1" s="104"/>
      <c r="F1" s="104"/>
      <c r="G1" s="104"/>
      <c r="I1" s="107"/>
      <c r="J1" s="107"/>
      <c r="K1" s="107"/>
      <c r="L1" s="153"/>
      <c r="S1" s="207"/>
      <c r="T1" s="207"/>
      <c r="U1" s="207"/>
      <c r="V1" s="207"/>
      <c r="W1" s="207"/>
      <c r="X1" s="207"/>
      <c r="Y1" s="207"/>
      <c r="Z1" s="207"/>
      <c r="AA1" s="207"/>
      <c r="AB1" s="207"/>
      <c r="AC1" s="207"/>
      <c r="AD1" s="149"/>
    </row>
    <row r="2" spans="1:30" ht="14.25">
      <c r="A2" s="108" t="s">
        <v>611</v>
      </c>
      <c r="B2" s="109">
        <v>2008</v>
      </c>
      <c r="C2" s="109">
        <f>B2+1</f>
        <v>2009</v>
      </c>
      <c r="D2" s="109">
        <f aca="true" t="shared" si="0" ref="D2:R2">C2+1</f>
        <v>2010</v>
      </c>
      <c r="E2" s="109">
        <f t="shared" si="0"/>
        <v>2011</v>
      </c>
      <c r="F2" s="109">
        <f t="shared" si="0"/>
        <v>2012</v>
      </c>
      <c r="G2" s="109">
        <f t="shared" si="0"/>
        <v>2013</v>
      </c>
      <c r="H2" s="109">
        <f t="shared" si="0"/>
        <v>2014</v>
      </c>
      <c r="I2" s="109">
        <f t="shared" si="0"/>
        <v>2015</v>
      </c>
      <c r="J2" s="109">
        <f t="shared" si="0"/>
        <v>2016</v>
      </c>
      <c r="K2" s="109">
        <f t="shared" si="0"/>
        <v>2017</v>
      </c>
      <c r="L2" s="109">
        <f t="shared" si="0"/>
        <v>2018</v>
      </c>
      <c r="M2" s="109">
        <f t="shared" si="0"/>
        <v>2019</v>
      </c>
      <c r="N2" s="109">
        <f t="shared" si="0"/>
        <v>2020</v>
      </c>
      <c r="O2" s="109">
        <f t="shared" si="0"/>
        <v>2021</v>
      </c>
      <c r="P2" s="109">
        <f t="shared" si="0"/>
        <v>2022</v>
      </c>
      <c r="Q2" s="109">
        <f t="shared" si="0"/>
        <v>2023</v>
      </c>
      <c r="R2" s="109">
        <f t="shared" si="0"/>
        <v>2024</v>
      </c>
      <c r="S2" s="298"/>
      <c r="T2" s="298"/>
      <c r="U2" s="298"/>
      <c r="V2" s="298"/>
      <c r="W2" s="298"/>
      <c r="X2" s="298"/>
      <c r="Y2" s="298"/>
      <c r="Z2" s="298"/>
      <c r="AA2" s="298"/>
      <c r="AB2" s="207"/>
      <c r="AC2" s="207"/>
      <c r="AD2" s="149"/>
    </row>
    <row r="3" spans="1:30" ht="14.25">
      <c r="A3" s="170" t="s">
        <v>609</v>
      </c>
      <c r="B3" s="171">
        <f>IF(ISERROR(VLOOKUP($C$1,'Bil 1 2008-2024'!$A$6:$S$295,4)),0,(VLOOKUP($C$1,'Bil 1 2008-2024'!$A$6:$S$295,4)))</f>
        <v>0</v>
      </c>
      <c r="C3" s="171">
        <f aca="true" t="shared" si="1" ref="C3:J3">$B3</f>
        <v>0</v>
      </c>
      <c r="D3" s="171">
        <f t="shared" si="1"/>
        <v>0</v>
      </c>
      <c r="E3" s="171">
        <f t="shared" si="1"/>
        <v>0</v>
      </c>
      <c r="F3" s="171">
        <f t="shared" si="1"/>
        <v>0</v>
      </c>
      <c r="G3" s="171">
        <f t="shared" si="1"/>
        <v>0</v>
      </c>
      <c r="H3" s="171">
        <f t="shared" si="1"/>
        <v>0</v>
      </c>
      <c r="I3" s="171">
        <f t="shared" si="1"/>
        <v>0</v>
      </c>
      <c r="J3" s="171">
        <f t="shared" si="1"/>
        <v>0</v>
      </c>
      <c r="K3" s="171">
        <f aca="true" t="shared" si="2" ref="K3:R3">$B3</f>
        <v>0</v>
      </c>
      <c r="L3" s="111">
        <f t="shared" si="2"/>
        <v>0</v>
      </c>
      <c r="M3" s="111">
        <f t="shared" si="2"/>
        <v>0</v>
      </c>
      <c r="N3" s="111">
        <f t="shared" si="2"/>
        <v>0</v>
      </c>
      <c r="O3" s="111">
        <f t="shared" si="2"/>
        <v>0</v>
      </c>
      <c r="P3" s="111">
        <f t="shared" si="2"/>
        <v>0</v>
      </c>
      <c r="Q3" s="111">
        <f t="shared" si="2"/>
        <v>0</v>
      </c>
      <c r="R3" s="111">
        <f t="shared" si="2"/>
        <v>0</v>
      </c>
      <c r="S3" s="207"/>
      <c r="T3" s="206"/>
      <c r="U3" s="206"/>
      <c r="V3" s="206"/>
      <c r="W3" s="206"/>
      <c r="X3" s="206"/>
      <c r="Y3" s="206"/>
      <c r="Z3" s="206"/>
      <c r="AA3" s="206"/>
      <c r="AB3" s="207"/>
      <c r="AC3" s="207"/>
      <c r="AD3" s="149"/>
    </row>
    <row r="4" spans="1:30" ht="14.25">
      <c r="A4" s="110" t="s">
        <v>601</v>
      </c>
      <c r="B4" s="112"/>
      <c r="C4" s="111">
        <f>IF(ISERROR(VLOOKUP($C$1,'Bil 1 2008-2024'!$A$6:$S$295,5)),0,(VLOOKUP($C$1,'Bil 1 2008-2024'!$A$6:$S$295,5)))</f>
        <v>0</v>
      </c>
      <c r="D4" s="111">
        <f aca="true" t="shared" si="3" ref="D4:R4">$C4</f>
        <v>0</v>
      </c>
      <c r="E4" s="111">
        <f t="shared" si="3"/>
        <v>0</v>
      </c>
      <c r="F4" s="111">
        <f t="shared" si="3"/>
        <v>0</v>
      </c>
      <c r="G4" s="111">
        <f t="shared" si="3"/>
        <v>0</v>
      </c>
      <c r="H4" s="111">
        <f t="shared" si="3"/>
        <v>0</v>
      </c>
      <c r="I4" s="111">
        <f t="shared" si="3"/>
        <v>0</v>
      </c>
      <c r="J4" s="111">
        <f t="shared" si="3"/>
        <v>0</v>
      </c>
      <c r="K4" s="111">
        <f t="shared" si="3"/>
        <v>0</v>
      </c>
      <c r="L4" s="111">
        <f t="shared" si="3"/>
        <v>0</v>
      </c>
      <c r="M4" s="111">
        <f t="shared" si="3"/>
        <v>0</v>
      </c>
      <c r="N4" s="111">
        <f t="shared" si="3"/>
        <v>0</v>
      </c>
      <c r="O4" s="111">
        <f t="shared" si="3"/>
        <v>0</v>
      </c>
      <c r="P4" s="111">
        <f t="shared" si="3"/>
        <v>0</v>
      </c>
      <c r="Q4" s="111">
        <f t="shared" si="3"/>
        <v>0</v>
      </c>
      <c r="R4" s="111">
        <f t="shared" si="3"/>
        <v>0</v>
      </c>
      <c r="S4" s="207"/>
      <c r="T4" s="206"/>
      <c r="U4" s="206"/>
      <c r="V4" s="206"/>
      <c r="W4" s="206"/>
      <c r="X4" s="206"/>
      <c r="Y4" s="206"/>
      <c r="Z4" s="206"/>
      <c r="AA4" s="206"/>
      <c r="AB4" s="298"/>
      <c r="AC4" s="206"/>
      <c r="AD4" s="149"/>
    </row>
    <row r="5" spans="1:30" ht="14.25">
      <c r="A5" s="110" t="s">
        <v>602</v>
      </c>
      <c r="B5" s="112"/>
      <c r="C5" s="112"/>
      <c r="D5" s="111">
        <f>IF(ISERROR(VLOOKUP($C$1,'Bil 1 2008-2024'!$A$6:$S$295,7)),0,(VLOOKUP($C$1,'Bil 1 2008-2024'!$A$6:$S$295,7)))</f>
        <v>0</v>
      </c>
      <c r="E5" s="111">
        <f aca="true" t="shared" si="4" ref="E5:R5">$D5</f>
        <v>0</v>
      </c>
      <c r="F5" s="111">
        <f t="shared" si="4"/>
        <v>0</v>
      </c>
      <c r="G5" s="111">
        <f t="shared" si="4"/>
        <v>0</v>
      </c>
      <c r="H5" s="111">
        <f t="shared" si="4"/>
        <v>0</v>
      </c>
      <c r="I5" s="111">
        <f t="shared" si="4"/>
        <v>0</v>
      </c>
      <c r="J5" s="111">
        <f t="shared" si="4"/>
        <v>0</v>
      </c>
      <c r="K5" s="111">
        <f t="shared" si="4"/>
        <v>0</v>
      </c>
      <c r="L5" s="111">
        <f t="shared" si="4"/>
        <v>0</v>
      </c>
      <c r="M5" s="111">
        <f t="shared" si="4"/>
        <v>0</v>
      </c>
      <c r="N5" s="111">
        <f t="shared" si="4"/>
        <v>0</v>
      </c>
      <c r="O5" s="111">
        <f t="shared" si="4"/>
        <v>0</v>
      </c>
      <c r="P5" s="111">
        <f t="shared" si="4"/>
        <v>0</v>
      </c>
      <c r="Q5" s="111">
        <f t="shared" si="4"/>
        <v>0</v>
      </c>
      <c r="R5" s="111">
        <f t="shared" si="4"/>
        <v>0</v>
      </c>
      <c r="S5" s="207"/>
      <c r="T5" s="206"/>
      <c r="U5" s="206"/>
      <c r="V5" s="206"/>
      <c r="W5" s="206"/>
      <c r="X5" s="206"/>
      <c r="Y5" s="206"/>
      <c r="Z5" s="206"/>
      <c r="AA5" s="206"/>
      <c r="AB5" s="298"/>
      <c r="AC5" s="207"/>
      <c r="AD5" s="149"/>
    </row>
    <row r="6" spans="1:30" ht="14.25">
      <c r="A6" s="110" t="s">
        <v>603</v>
      </c>
      <c r="B6" s="112"/>
      <c r="C6" s="112"/>
      <c r="D6" s="112"/>
      <c r="E6" s="145">
        <f>IF(ISERROR(VLOOKUP($C$1,'Bil 1 2008-2024'!$A$6:$S$295,9)),0,(VLOOKUP($C$1,'Bil 1 2008-2024'!$A$6:$S$295,9)))</f>
        <v>0</v>
      </c>
      <c r="F6" s="145">
        <f aca="true" t="shared" si="5" ref="F6:R6">$E6</f>
        <v>0</v>
      </c>
      <c r="G6" s="145">
        <f t="shared" si="5"/>
        <v>0</v>
      </c>
      <c r="H6" s="145">
        <f t="shared" si="5"/>
        <v>0</v>
      </c>
      <c r="I6" s="145">
        <f t="shared" si="5"/>
        <v>0</v>
      </c>
      <c r="J6" s="145">
        <f t="shared" si="5"/>
        <v>0</v>
      </c>
      <c r="K6" s="145">
        <f t="shared" si="5"/>
        <v>0</v>
      </c>
      <c r="L6" s="145">
        <f t="shared" si="5"/>
        <v>0</v>
      </c>
      <c r="M6" s="145">
        <f t="shared" si="5"/>
        <v>0</v>
      </c>
      <c r="N6" s="145">
        <f t="shared" si="5"/>
        <v>0</v>
      </c>
      <c r="O6" s="145">
        <f t="shared" si="5"/>
        <v>0</v>
      </c>
      <c r="P6" s="145">
        <f t="shared" si="5"/>
        <v>0</v>
      </c>
      <c r="Q6" s="145">
        <f t="shared" si="5"/>
        <v>0</v>
      </c>
      <c r="R6" s="145">
        <f t="shared" si="5"/>
        <v>0</v>
      </c>
      <c r="S6" s="207"/>
      <c r="T6" s="206"/>
      <c r="U6" s="206"/>
      <c r="V6" s="206"/>
      <c r="W6" s="206"/>
      <c r="X6" s="206"/>
      <c r="Y6" s="206"/>
      <c r="Z6" s="206"/>
      <c r="AA6" s="206"/>
      <c r="AB6" s="298"/>
      <c r="AC6" s="207"/>
      <c r="AD6" s="149"/>
    </row>
    <row r="7" spans="1:30" ht="14.25">
      <c r="A7" s="110" t="s">
        <v>604</v>
      </c>
      <c r="B7" s="112"/>
      <c r="C7" s="112"/>
      <c r="D7" s="112"/>
      <c r="E7" s="114"/>
      <c r="F7" s="196">
        <f>IF(ISERROR(VLOOKUP($C$1,'Bil 1 2008-2024'!$A$6:$S$295,11)),0,(VLOOKUP($C$1,'Bil 1 2008-2024'!$A$6:$S$295,11)))</f>
        <v>0</v>
      </c>
      <c r="G7" s="196">
        <f aca="true" t="shared" si="6" ref="G7:R7">$F7</f>
        <v>0</v>
      </c>
      <c r="H7" s="196">
        <f t="shared" si="6"/>
        <v>0</v>
      </c>
      <c r="I7" s="196">
        <f t="shared" si="6"/>
        <v>0</v>
      </c>
      <c r="J7" s="196">
        <f t="shared" si="6"/>
        <v>0</v>
      </c>
      <c r="K7" s="196">
        <f t="shared" si="6"/>
        <v>0</v>
      </c>
      <c r="L7" s="196">
        <f t="shared" si="6"/>
        <v>0</v>
      </c>
      <c r="M7" s="196">
        <f t="shared" si="6"/>
        <v>0</v>
      </c>
      <c r="N7" s="196">
        <f t="shared" si="6"/>
        <v>0</v>
      </c>
      <c r="O7" s="196">
        <f t="shared" si="6"/>
        <v>0</v>
      </c>
      <c r="P7" s="196">
        <f t="shared" si="6"/>
        <v>0</v>
      </c>
      <c r="Q7" s="196">
        <f t="shared" si="6"/>
        <v>0</v>
      </c>
      <c r="R7" s="196">
        <f t="shared" si="6"/>
        <v>0</v>
      </c>
      <c r="S7" s="207"/>
      <c r="T7" s="206"/>
      <c r="U7" s="206"/>
      <c r="V7" s="206"/>
      <c r="W7" s="206"/>
      <c r="X7" s="206"/>
      <c r="Y7" s="206"/>
      <c r="Z7" s="206"/>
      <c r="AA7" s="206"/>
      <c r="AB7" s="207"/>
      <c r="AC7" s="209"/>
      <c r="AD7" s="149"/>
    </row>
    <row r="8" spans="1:30" ht="14.25">
      <c r="A8" s="110" t="s">
        <v>605</v>
      </c>
      <c r="B8" s="112"/>
      <c r="C8" s="112"/>
      <c r="D8" s="112"/>
      <c r="E8" s="112"/>
      <c r="F8" s="115"/>
      <c r="G8" s="172">
        <f>IF(ISERROR(VLOOKUP($C$1,'Bil 1 2008-2024'!$A$6:$S$295,14)),0,(VLOOKUP($C$1,'Bil 1 2008-2024'!$A$6:$S$295,14)))</f>
        <v>0</v>
      </c>
      <c r="H8" s="172">
        <f aca="true" t="shared" si="7" ref="H8:R8">$G8</f>
        <v>0</v>
      </c>
      <c r="I8" s="172">
        <f t="shared" si="7"/>
        <v>0</v>
      </c>
      <c r="J8" s="172">
        <f t="shared" si="7"/>
        <v>0</v>
      </c>
      <c r="K8" s="172">
        <f t="shared" si="7"/>
        <v>0</v>
      </c>
      <c r="L8" s="172">
        <f t="shared" si="7"/>
        <v>0</v>
      </c>
      <c r="M8" s="172">
        <f t="shared" si="7"/>
        <v>0</v>
      </c>
      <c r="N8" s="172">
        <f t="shared" si="7"/>
        <v>0</v>
      </c>
      <c r="O8" s="172">
        <f t="shared" si="7"/>
        <v>0</v>
      </c>
      <c r="P8" s="172">
        <f t="shared" si="7"/>
        <v>0</v>
      </c>
      <c r="Q8" s="172">
        <f t="shared" si="7"/>
        <v>0</v>
      </c>
      <c r="R8" s="172">
        <f t="shared" si="7"/>
        <v>0</v>
      </c>
      <c r="S8" s="207"/>
      <c r="T8" s="206"/>
      <c r="U8" s="206"/>
      <c r="V8" s="206"/>
      <c r="W8" s="206"/>
      <c r="X8" s="206"/>
      <c r="Y8" s="206"/>
      <c r="Z8" s="206"/>
      <c r="AA8" s="206"/>
      <c r="AB8" s="207"/>
      <c r="AC8" s="207"/>
      <c r="AD8" s="149"/>
    </row>
    <row r="9" spans="1:30" ht="14.25">
      <c r="A9" s="110" t="s">
        <v>652</v>
      </c>
      <c r="B9" s="158"/>
      <c r="C9" s="157"/>
      <c r="D9" s="157"/>
      <c r="E9" s="157"/>
      <c r="F9" s="115"/>
      <c r="G9" s="157"/>
      <c r="H9" s="172">
        <f>IF(ISERROR(VLOOKUP($C$1,'Bil 1 2008-2024'!$A$6:$S$295,16)),0,(VLOOKUP($C$1,'Bil 1 2008-2024'!$A$6:$S$295,16)))</f>
        <v>0</v>
      </c>
      <c r="I9" s="172">
        <f>IF(ISERROR(VLOOKUP($C$1,'Bil 1 2008-2024'!$A$6:$S$295,16)),0,(VLOOKUP($C$1,'Bil 1 2008-2024'!$A$6:$S$295,16)))</f>
        <v>0</v>
      </c>
      <c r="J9" s="172">
        <f aca="true" t="shared" si="8" ref="J9:R9">$H9</f>
        <v>0</v>
      </c>
      <c r="K9" s="172">
        <f t="shared" si="8"/>
        <v>0</v>
      </c>
      <c r="L9" s="172">
        <f t="shared" si="8"/>
        <v>0</v>
      </c>
      <c r="M9" s="172">
        <f t="shared" si="8"/>
        <v>0</v>
      </c>
      <c r="N9" s="172">
        <f t="shared" si="8"/>
        <v>0</v>
      </c>
      <c r="O9" s="172">
        <f t="shared" si="8"/>
        <v>0</v>
      </c>
      <c r="P9" s="172">
        <f t="shared" si="8"/>
        <v>0</v>
      </c>
      <c r="Q9" s="172">
        <f t="shared" si="8"/>
        <v>0</v>
      </c>
      <c r="R9" s="172">
        <f t="shared" si="8"/>
        <v>0</v>
      </c>
      <c r="S9" s="207"/>
      <c r="T9" s="207"/>
      <c r="U9" s="207"/>
      <c r="V9" s="207"/>
      <c r="W9" s="207"/>
      <c r="X9" s="207"/>
      <c r="Y9" s="206"/>
      <c r="Z9" s="206"/>
      <c r="AA9" s="206"/>
      <c r="AB9" s="206"/>
      <c r="AC9" s="207"/>
      <c r="AD9" s="149"/>
    </row>
    <row r="10" spans="1:30" ht="14.25">
      <c r="A10" s="167" t="s">
        <v>673</v>
      </c>
      <c r="B10" s="168"/>
      <c r="C10" s="169"/>
      <c r="D10" s="169"/>
      <c r="E10" s="169"/>
      <c r="F10" s="169">
        <f>IF(ISERROR(VLOOKUP($C$1,'Bil 1 2008-2024'!$A$6:$S$295,12)),0,(VLOOKUP($C$1,'Bil 1 2008-2024'!$A$6:$S$295,12)))</f>
        <v>0</v>
      </c>
      <c r="G10" s="169">
        <f aca="true" t="shared" si="9" ref="G10:R10">$F10</f>
        <v>0</v>
      </c>
      <c r="H10" s="169">
        <f t="shared" si="9"/>
        <v>0</v>
      </c>
      <c r="I10" s="169">
        <f t="shared" si="9"/>
        <v>0</v>
      </c>
      <c r="J10" s="169">
        <f t="shared" si="9"/>
        <v>0</v>
      </c>
      <c r="K10" s="169">
        <f t="shared" si="9"/>
        <v>0</v>
      </c>
      <c r="L10" s="169">
        <f t="shared" si="9"/>
        <v>0</v>
      </c>
      <c r="M10" s="169">
        <f t="shared" si="9"/>
        <v>0</v>
      </c>
      <c r="N10" s="169">
        <f t="shared" si="9"/>
        <v>0</v>
      </c>
      <c r="O10" s="169">
        <f t="shared" si="9"/>
        <v>0</v>
      </c>
      <c r="P10" s="169">
        <f t="shared" si="9"/>
        <v>0</v>
      </c>
      <c r="Q10" s="169">
        <f t="shared" si="9"/>
        <v>0</v>
      </c>
      <c r="R10" s="169">
        <f t="shared" si="9"/>
        <v>0</v>
      </c>
      <c r="S10" s="207"/>
      <c r="T10" s="207"/>
      <c r="U10" s="209"/>
      <c r="V10" s="208"/>
      <c r="W10" s="209"/>
      <c r="X10" s="209"/>
      <c r="Y10" s="209"/>
      <c r="Z10" s="209"/>
      <c r="AA10" s="209"/>
      <c r="AB10" s="207"/>
      <c r="AC10" s="207"/>
      <c r="AD10" s="149"/>
    </row>
    <row r="11" spans="1:30" ht="14.25">
      <c r="A11" s="187" t="s">
        <v>680</v>
      </c>
      <c r="B11" s="168"/>
      <c r="C11" s="169"/>
      <c r="D11" s="169"/>
      <c r="E11" s="169"/>
      <c r="F11" s="169"/>
      <c r="G11" s="169"/>
      <c r="H11" s="169"/>
      <c r="I11" s="172">
        <f>IF(ISERROR(VLOOKUP($C$1,'Bil 1 2008-2024'!$A$6:$S$295,18)),0,(VLOOKUP($C$1,'Bil 1 2008-2024'!$A$6:$S$295,18)))</f>
        <v>0</v>
      </c>
      <c r="J11" s="172">
        <f aca="true" t="shared" si="10" ref="J11:R11">$I11</f>
        <v>0</v>
      </c>
      <c r="K11" s="172">
        <f t="shared" si="10"/>
        <v>0</v>
      </c>
      <c r="L11" s="172">
        <f t="shared" si="10"/>
        <v>0</v>
      </c>
      <c r="M11" s="172">
        <f t="shared" si="10"/>
        <v>0</v>
      </c>
      <c r="N11" s="172">
        <f t="shared" si="10"/>
        <v>0</v>
      </c>
      <c r="O11" s="172">
        <f t="shared" si="10"/>
        <v>0</v>
      </c>
      <c r="P11" s="172">
        <f t="shared" si="10"/>
        <v>0</v>
      </c>
      <c r="Q11" s="172">
        <f t="shared" si="10"/>
        <v>0</v>
      </c>
      <c r="R11" s="172">
        <f t="shared" si="10"/>
        <v>0</v>
      </c>
      <c r="S11" s="149"/>
      <c r="T11" s="149"/>
      <c r="U11" s="149"/>
      <c r="V11" s="149"/>
      <c r="W11" s="149"/>
      <c r="X11" s="149"/>
      <c r="Y11" s="149"/>
      <c r="Z11" s="149"/>
      <c r="AA11" s="149"/>
      <c r="AB11" s="207"/>
      <c r="AC11" s="207"/>
      <c r="AD11" s="149"/>
    </row>
    <row r="12" spans="1:30" ht="14.25">
      <c r="A12" s="187" t="s">
        <v>696</v>
      </c>
      <c r="B12" s="168"/>
      <c r="C12" s="169"/>
      <c r="D12" s="169"/>
      <c r="E12" s="169"/>
      <c r="F12" s="169"/>
      <c r="G12" s="169"/>
      <c r="H12" s="169"/>
      <c r="I12" s="169"/>
      <c r="J12" s="172">
        <f>IF(ISERROR(VLOOKUP($C$1,'Bil 1 2008-2024'!$A$6:$U$295,20)),0,(VLOOKUP($C$1,'Bil 1 2008-2024'!$A$6:$U$295,20)))</f>
        <v>0</v>
      </c>
      <c r="K12" s="172">
        <f aca="true" t="shared" si="11" ref="K12:R12">$J12</f>
        <v>0</v>
      </c>
      <c r="L12" s="172">
        <f t="shared" si="11"/>
        <v>0</v>
      </c>
      <c r="M12" s="172">
        <f t="shared" si="11"/>
        <v>0</v>
      </c>
      <c r="N12" s="172">
        <f t="shared" si="11"/>
        <v>0</v>
      </c>
      <c r="O12" s="172">
        <f t="shared" si="11"/>
        <v>0</v>
      </c>
      <c r="P12" s="172">
        <f t="shared" si="11"/>
        <v>0</v>
      </c>
      <c r="Q12" s="172">
        <f t="shared" si="11"/>
        <v>0</v>
      </c>
      <c r="R12" s="172">
        <f t="shared" si="11"/>
        <v>0</v>
      </c>
      <c r="S12" s="149"/>
      <c r="T12" s="149"/>
      <c r="U12" s="149"/>
      <c r="V12" s="149"/>
      <c r="W12" s="149"/>
      <c r="X12" s="149"/>
      <c r="Y12" s="149"/>
      <c r="Z12" s="149"/>
      <c r="AA12" s="149"/>
      <c r="AB12" s="207"/>
      <c r="AC12" s="207"/>
      <c r="AD12" s="149"/>
    </row>
    <row r="13" spans="1:30" ht="14.25">
      <c r="A13" s="187" t="s">
        <v>704</v>
      </c>
      <c r="B13" s="168"/>
      <c r="C13" s="169"/>
      <c r="D13" s="169"/>
      <c r="E13" s="169"/>
      <c r="F13" s="169"/>
      <c r="G13" s="169"/>
      <c r="H13" s="169"/>
      <c r="I13" s="169"/>
      <c r="J13" s="169"/>
      <c r="K13" s="172">
        <f>IF(ISERROR(VLOOKUP($C$1,'Bil 1 2008-2024'!$A$6:$AX$295,22)),0,(VLOOKUP($C$1,'Bil 1 2008-2024'!$A$6:$AX$295,22)))</f>
        <v>0</v>
      </c>
      <c r="L13" s="172">
        <f aca="true" t="shared" si="12" ref="L13:R13">$K13</f>
        <v>0</v>
      </c>
      <c r="M13" s="172">
        <f t="shared" si="12"/>
        <v>0</v>
      </c>
      <c r="N13" s="172">
        <f t="shared" si="12"/>
        <v>0</v>
      </c>
      <c r="O13" s="172">
        <f t="shared" si="12"/>
        <v>0</v>
      </c>
      <c r="P13" s="172">
        <f t="shared" si="12"/>
        <v>0</v>
      </c>
      <c r="Q13" s="172">
        <f t="shared" si="12"/>
        <v>0</v>
      </c>
      <c r="R13" s="172">
        <f t="shared" si="12"/>
        <v>0</v>
      </c>
      <c r="S13" s="149"/>
      <c r="T13" s="149"/>
      <c r="U13" s="149"/>
      <c r="V13" s="149"/>
      <c r="W13" s="149"/>
      <c r="X13" s="149"/>
      <c r="Y13" s="149"/>
      <c r="Z13" s="149"/>
      <c r="AA13" s="149"/>
      <c r="AB13" s="207"/>
      <c r="AC13" s="207"/>
      <c r="AD13" s="149"/>
    </row>
    <row r="14" spans="1:30" ht="14.25">
      <c r="A14" s="187" t="s">
        <v>710</v>
      </c>
      <c r="B14" s="168"/>
      <c r="C14" s="169"/>
      <c r="D14" s="169"/>
      <c r="E14" s="169"/>
      <c r="F14" s="169"/>
      <c r="G14" s="169"/>
      <c r="H14" s="169"/>
      <c r="I14" s="169"/>
      <c r="J14" s="169"/>
      <c r="K14" s="113"/>
      <c r="L14" s="172">
        <f>IF(ISERROR(VLOOKUP($C$1,'Bil 1 2008-2024'!$A$6:$AX$295,24)),0,(VLOOKUP($C$1,'Bil 1 2008-2024'!$A$6:$AX$295,24)))</f>
        <v>0</v>
      </c>
      <c r="M14" s="172">
        <f aca="true" t="shared" si="13" ref="M14:R14">L14</f>
        <v>0</v>
      </c>
      <c r="N14" s="172">
        <f t="shared" si="13"/>
        <v>0</v>
      </c>
      <c r="O14" s="172">
        <f t="shared" si="13"/>
        <v>0</v>
      </c>
      <c r="P14" s="172">
        <f t="shared" si="13"/>
        <v>0</v>
      </c>
      <c r="Q14" s="172">
        <f t="shared" si="13"/>
        <v>0</v>
      </c>
      <c r="R14" s="172">
        <f t="shared" si="13"/>
        <v>0</v>
      </c>
      <c r="S14" s="149"/>
      <c r="T14" s="149"/>
      <c r="U14" s="149"/>
      <c r="V14" s="149"/>
      <c r="W14" s="149"/>
      <c r="X14" s="149"/>
      <c r="Y14" s="149"/>
      <c r="Z14" s="149"/>
      <c r="AA14" s="149"/>
      <c r="AB14" s="207"/>
      <c r="AC14" s="207"/>
      <c r="AD14" s="149"/>
    </row>
    <row r="15" spans="1:30" ht="14.25">
      <c r="A15" s="187" t="s">
        <v>712</v>
      </c>
      <c r="B15" s="168"/>
      <c r="C15" s="169"/>
      <c r="D15" s="169"/>
      <c r="E15" s="169"/>
      <c r="F15" s="169"/>
      <c r="G15" s="169"/>
      <c r="H15" s="169"/>
      <c r="I15" s="169"/>
      <c r="J15" s="169"/>
      <c r="K15" s="113"/>
      <c r="L15" s="251"/>
      <c r="M15" s="172">
        <f>IF(ISERROR(VLOOKUP($C$1,'Bil 1 2008-2024'!$A$6:$AX$295,26)),0,(VLOOKUP($C$1,'Bil 1 2008-2024'!$A$6:$AX$295,26)))</f>
        <v>0</v>
      </c>
      <c r="N15" s="172">
        <f>IF(ISERROR(VLOOKUP($C$1,'Bil 1 2008-2024'!$A$6:$AX$295,26)),0,(VLOOKUP($C$1,'Bil 1 2008-2024'!$A$6:$AX$295,26)))</f>
        <v>0</v>
      </c>
      <c r="O15" s="172">
        <f aca="true" t="shared" si="14" ref="O15:R16">N15</f>
        <v>0</v>
      </c>
      <c r="P15" s="172">
        <f t="shared" si="14"/>
        <v>0</v>
      </c>
      <c r="Q15" s="172">
        <f t="shared" si="14"/>
        <v>0</v>
      </c>
      <c r="R15" s="172">
        <f t="shared" si="14"/>
        <v>0</v>
      </c>
      <c r="S15" s="149"/>
      <c r="T15" s="149"/>
      <c r="U15" s="149"/>
      <c r="V15" s="149"/>
      <c r="W15" s="149"/>
      <c r="X15" s="149"/>
      <c r="Y15" s="149"/>
      <c r="Z15" s="149"/>
      <c r="AA15" s="149"/>
      <c r="AB15" s="207"/>
      <c r="AC15" s="207"/>
      <c r="AD15" s="149"/>
    </row>
    <row r="16" spans="1:30" ht="14.25">
      <c r="A16" s="187" t="s">
        <v>717</v>
      </c>
      <c r="B16" s="168"/>
      <c r="C16" s="169"/>
      <c r="D16" s="169"/>
      <c r="E16" s="169"/>
      <c r="F16" s="169"/>
      <c r="G16" s="169"/>
      <c r="H16" s="169"/>
      <c r="I16" s="169"/>
      <c r="J16" s="169"/>
      <c r="K16" s="113"/>
      <c r="L16" s="251"/>
      <c r="M16" s="113"/>
      <c r="N16" s="172">
        <f>IF(ISERROR(VLOOKUP($C$1,'Bil 1 2008-2024'!$A$6:$AX$295,28)),0,(VLOOKUP($C$1,'Bil 1 2008-2024'!$A$6:$AX$295,28)))</f>
        <v>0</v>
      </c>
      <c r="O16" s="172">
        <f t="shared" si="14"/>
        <v>0</v>
      </c>
      <c r="P16" s="172">
        <f t="shared" si="14"/>
        <v>0</v>
      </c>
      <c r="Q16" s="172">
        <f t="shared" si="14"/>
        <v>0</v>
      </c>
      <c r="R16" s="172">
        <f t="shared" si="14"/>
        <v>0</v>
      </c>
      <c r="S16" s="149"/>
      <c r="T16" s="149"/>
      <c r="U16" s="149"/>
      <c r="V16" s="149"/>
      <c r="W16" s="149"/>
      <c r="X16" s="149"/>
      <c r="Y16" s="149"/>
      <c r="Z16" s="149"/>
      <c r="AA16" s="149"/>
      <c r="AB16" s="207"/>
      <c r="AC16" s="207"/>
      <c r="AD16" s="149"/>
    </row>
    <row r="17" spans="1:30" ht="14.25">
      <c r="A17" s="187" t="s">
        <v>723</v>
      </c>
      <c r="B17" s="168"/>
      <c r="C17" s="169"/>
      <c r="D17" s="169"/>
      <c r="E17" s="169"/>
      <c r="F17" s="169"/>
      <c r="G17" s="169"/>
      <c r="H17" s="169"/>
      <c r="I17" s="169"/>
      <c r="J17" s="169"/>
      <c r="K17" s="113"/>
      <c r="L17" s="251"/>
      <c r="M17" s="113"/>
      <c r="N17" s="113"/>
      <c r="O17" s="172">
        <f>IF(ISERROR(VLOOKUP($C$1,'Bil 1 2008-2024'!$A$6:$AX$295,30)),0,(VLOOKUP($C$1,'Bil 1 2008-2024'!$A$6:$AX$295,30)))</f>
        <v>0</v>
      </c>
      <c r="P17" s="172">
        <f>O17</f>
        <v>0</v>
      </c>
      <c r="Q17" s="172">
        <f>P17</f>
        <v>0</v>
      </c>
      <c r="R17" s="172">
        <f>Q17</f>
        <v>0</v>
      </c>
      <c r="S17" s="149"/>
      <c r="T17" s="149"/>
      <c r="U17" s="149"/>
      <c r="V17" s="149"/>
      <c r="W17" s="149"/>
      <c r="X17" s="149"/>
      <c r="Y17" s="149"/>
      <c r="Z17" s="149"/>
      <c r="AA17" s="149"/>
      <c r="AB17" s="207"/>
      <c r="AC17" s="207"/>
      <c r="AD17" s="149"/>
    </row>
    <row r="18" spans="1:30" ht="14.25">
      <c r="A18" s="187" t="s">
        <v>734</v>
      </c>
      <c r="B18" s="168"/>
      <c r="C18" s="169"/>
      <c r="D18" s="169"/>
      <c r="E18" s="169"/>
      <c r="F18" s="169"/>
      <c r="G18" s="169"/>
      <c r="H18" s="169"/>
      <c r="I18" s="169"/>
      <c r="J18" s="169"/>
      <c r="K18" s="113"/>
      <c r="L18" s="251"/>
      <c r="M18" s="113"/>
      <c r="N18" s="113"/>
      <c r="O18" s="113"/>
      <c r="P18" s="113">
        <f>IF(ISERROR(VLOOKUP($C$1,'Bil 1 2008-2024'!$A$6:$AX$295,32)),0,(VLOOKUP($C$1,'Bil 1 2008-2024'!$A$6:$AX$295,32)))</f>
        <v>0</v>
      </c>
      <c r="Q18" s="113">
        <f>IF(ISERROR(VLOOKUP($C$1,'Bil 1 2008-2024'!$A$6:$AX$295,32)),0,(VLOOKUP($C$1,'Bil 1 2008-2024'!$A$6:$AX$295,32)))</f>
        <v>0</v>
      </c>
      <c r="R18" s="113">
        <f>IF(ISERROR(VLOOKUP($C$1,'Bil 1 2008-2024'!$A$6:$AX$295,32)),0,(VLOOKUP($C$1,'Bil 1 2008-2024'!$A$6:$AX$295,32)))</f>
        <v>0</v>
      </c>
      <c r="S18" s="149"/>
      <c r="T18" s="149"/>
      <c r="U18" s="149"/>
      <c r="V18" s="149"/>
      <c r="W18" s="149"/>
      <c r="X18" s="149"/>
      <c r="Y18" s="149"/>
      <c r="Z18" s="149"/>
      <c r="AA18" s="149"/>
      <c r="AB18" s="207"/>
      <c r="AC18" s="207"/>
      <c r="AD18" s="149"/>
    </row>
    <row r="19" spans="1:30" ht="14.25">
      <c r="A19" s="187" t="s">
        <v>744</v>
      </c>
      <c r="B19" s="168"/>
      <c r="C19" s="169"/>
      <c r="D19" s="169"/>
      <c r="E19" s="169"/>
      <c r="F19" s="169"/>
      <c r="G19" s="169"/>
      <c r="H19" s="169"/>
      <c r="I19" s="169"/>
      <c r="J19" s="169"/>
      <c r="K19" s="113"/>
      <c r="L19" s="251"/>
      <c r="M19" s="113"/>
      <c r="N19" s="113"/>
      <c r="O19" s="113"/>
      <c r="P19" s="113"/>
      <c r="Q19" s="113">
        <f>IF(ISERROR(VLOOKUP($C$1,'Bil 1 2008-2024'!$A$6:$AX$295,34)),0,(VLOOKUP($C$1,'Bil 1 2008-2024'!$A$6:$AX$295,34)))</f>
        <v>0</v>
      </c>
      <c r="R19" s="113">
        <f>IF(ISERROR(VLOOKUP($C$1,'Bil 1 2008-2024'!$A$6:$AX$295,34)),0,(VLOOKUP($C$1,'Bil 1 2008-2024'!$A$6:$AX$295,34)))</f>
        <v>0</v>
      </c>
      <c r="S19" s="149"/>
      <c r="T19" s="149"/>
      <c r="U19" s="149"/>
      <c r="V19" s="149"/>
      <c r="W19" s="149"/>
      <c r="X19" s="149"/>
      <c r="Y19" s="149"/>
      <c r="Z19" s="149"/>
      <c r="AA19" s="149"/>
      <c r="AB19" s="207"/>
      <c r="AC19" s="207"/>
      <c r="AD19" s="149"/>
    </row>
    <row r="20" spans="1:30" ht="14.25">
      <c r="A20" s="187" t="s">
        <v>762</v>
      </c>
      <c r="B20" s="168"/>
      <c r="C20" s="169"/>
      <c r="D20" s="169"/>
      <c r="E20" s="169"/>
      <c r="F20" s="169"/>
      <c r="G20" s="169"/>
      <c r="H20" s="169"/>
      <c r="I20" s="169"/>
      <c r="J20" s="169"/>
      <c r="K20" s="113"/>
      <c r="L20" s="251"/>
      <c r="M20" s="113"/>
      <c r="N20" s="113"/>
      <c r="O20" s="113"/>
      <c r="P20" s="113"/>
      <c r="Q20" s="113"/>
      <c r="R20" s="113">
        <f>IF(ISERROR(VLOOKUP($C$1,'Bil 1 2008-2024'!$A$6:$AX$295,36)),0,(VLOOKUP($C$1,'Bil 1 2008-2024'!$A$6:$AX$295,36)))</f>
        <v>0</v>
      </c>
      <c r="S20" s="149"/>
      <c r="T20" s="149"/>
      <c r="U20" s="149"/>
      <c r="V20" s="149"/>
      <c r="W20" s="149"/>
      <c r="X20" s="149"/>
      <c r="Y20" s="149"/>
      <c r="Z20" s="149"/>
      <c r="AA20" s="149"/>
      <c r="AB20" s="207"/>
      <c r="AC20" s="207"/>
      <c r="AD20" s="149"/>
    </row>
    <row r="21" spans="1:30" ht="14.25">
      <c r="A21" s="116" t="s">
        <v>612</v>
      </c>
      <c r="B21" s="117">
        <f>SUM(B3:B16)</f>
        <v>0</v>
      </c>
      <c r="C21" s="117">
        <f aca="true" t="shared" si="15" ref="C21:J21">SUM(C3:C16)</f>
        <v>0</v>
      </c>
      <c r="D21" s="117">
        <f t="shared" si="15"/>
        <v>0</v>
      </c>
      <c r="E21" s="117">
        <f t="shared" si="15"/>
        <v>0</v>
      </c>
      <c r="F21" s="117">
        <f t="shared" si="15"/>
        <v>0</v>
      </c>
      <c r="G21" s="117">
        <f t="shared" si="15"/>
        <v>0</v>
      </c>
      <c r="H21" s="117">
        <f t="shared" si="15"/>
        <v>0</v>
      </c>
      <c r="I21" s="117">
        <f t="shared" si="15"/>
        <v>0</v>
      </c>
      <c r="J21" s="117">
        <f t="shared" si="15"/>
        <v>0</v>
      </c>
      <c r="K21" s="117">
        <f>SUM(K3:K16)</f>
        <v>0</v>
      </c>
      <c r="L21" s="117">
        <f>SUM(L3:L16)</f>
        <v>0</v>
      </c>
      <c r="M21" s="296">
        <f>SUM(M3:M16)</f>
        <v>0</v>
      </c>
      <c r="N21" s="296">
        <f>SUM(N3:N16)</f>
        <v>0</v>
      </c>
      <c r="O21" s="296">
        <f>SUM(O3:O17)</f>
        <v>0</v>
      </c>
      <c r="P21" s="118">
        <f>SUM(P3:P18)</f>
        <v>0</v>
      </c>
      <c r="Q21" s="118">
        <f>SUM(Q3:Q19)</f>
        <v>0</v>
      </c>
      <c r="R21" s="118">
        <f>SUM(R3:R20)</f>
        <v>0</v>
      </c>
      <c r="S21" s="207"/>
      <c r="T21" s="207"/>
      <c r="U21" s="207"/>
      <c r="V21" s="207"/>
      <c r="W21" s="207"/>
      <c r="X21" s="207"/>
      <c r="Y21" s="207"/>
      <c r="Z21" s="207"/>
      <c r="AA21" s="207"/>
      <c r="AB21" s="207"/>
      <c r="AC21" s="207"/>
      <c r="AD21" s="149"/>
    </row>
    <row r="22" spans="1:30" ht="14.25">
      <c r="A22" s="187" t="s">
        <v>683</v>
      </c>
      <c r="B22" s="188"/>
      <c r="C22" s="140"/>
      <c r="D22" s="140"/>
      <c r="E22" s="140"/>
      <c r="F22" s="172"/>
      <c r="G22" s="169">
        <f>IF(ISERROR(VLOOKUP($C$1,'Bil 6 Utbet '!$A$6:$M$295,12)),0,(VLOOKUP($C$1,'Bil 6 Utbet '!$A$6:$M$295,12)))</f>
        <v>0</v>
      </c>
      <c r="H22" s="172"/>
      <c r="I22" s="172"/>
      <c r="J22" s="172"/>
      <c r="K22" s="289"/>
      <c r="L22" s="290"/>
      <c r="M22" s="290"/>
      <c r="N22" s="290"/>
      <c r="O22" s="290"/>
      <c r="P22" s="290"/>
      <c r="Q22" s="113"/>
      <c r="R22" s="106"/>
      <c r="S22" s="207"/>
      <c r="T22" s="207"/>
      <c r="U22" s="207"/>
      <c r="V22" s="207"/>
      <c r="W22" s="207"/>
      <c r="X22" s="207"/>
      <c r="Y22" s="207"/>
      <c r="Z22" s="207"/>
      <c r="AA22" s="207"/>
      <c r="AB22" s="207"/>
      <c r="AC22" s="207"/>
      <c r="AD22" s="241"/>
    </row>
    <row r="23" spans="1:30" ht="14.25">
      <c r="A23" s="124" t="s">
        <v>682</v>
      </c>
      <c r="B23" s="125"/>
      <c r="C23" s="125"/>
      <c r="D23" s="125"/>
      <c r="E23" s="125"/>
      <c r="F23" s="125"/>
      <c r="G23" s="125">
        <f aca="true" t="shared" si="16" ref="G23:L23">SUM(G21:G22)</f>
        <v>0</v>
      </c>
      <c r="H23" s="125">
        <f t="shared" si="16"/>
        <v>0</v>
      </c>
      <c r="I23" s="125">
        <f t="shared" si="16"/>
        <v>0</v>
      </c>
      <c r="J23" s="250">
        <f t="shared" si="16"/>
        <v>0</v>
      </c>
      <c r="K23" s="250">
        <f t="shared" si="16"/>
        <v>0</v>
      </c>
      <c r="L23" s="250">
        <f t="shared" si="16"/>
        <v>0</v>
      </c>
      <c r="M23" s="297">
        <f aca="true" t="shared" si="17" ref="M23:R23">SUM(M21:M22)</f>
        <v>0</v>
      </c>
      <c r="N23" s="250">
        <f t="shared" si="17"/>
        <v>0</v>
      </c>
      <c r="O23" s="250">
        <f t="shared" si="17"/>
        <v>0</v>
      </c>
      <c r="P23" s="238">
        <f t="shared" si="17"/>
        <v>0</v>
      </c>
      <c r="Q23" s="238">
        <f t="shared" si="17"/>
        <v>0</v>
      </c>
      <c r="R23" s="238">
        <f t="shared" si="17"/>
        <v>0</v>
      </c>
      <c r="S23" s="207"/>
      <c r="T23" s="207"/>
      <c r="U23" s="207"/>
      <c r="V23" s="207"/>
      <c r="W23" s="207"/>
      <c r="X23" s="207"/>
      <c r="Y23" s="207"/>
      <c r="Z23" s="207"/>
      <c r="AA23" s="207"/>
      <c r="AB23" s="298"/>
      <c r="AC23" s="298"/>
      <c r="AD23" s="149"/>
    </row>
    <row r="24" spans="1:30" ht="10.5" customHeight="1">
      <c r="A24" s="119"/>
      <c r="B24" s="119"/>
      <c r="C24" s="119"/>
      <c r="D24" s="119"/>
      <c r="E24" s="119"/>
      <c r="F24" s="119"/>
      <c r="G24" s="109"/>
      <c r="H24" s="240"/>
      <c r="I24" s="240"/>
      <c r="J24" s="240"/>
      <c r="K24" s="240"/>
      <c r="L24" s="153"/>
      <c r="M24" s="146"/>
      <c r="Q24" s="113"/>
      <c r="S24" s="207"/>
      <c r="T24" s="206"/>
      <c r="U24" s="206"/>
      <c r="V24" s="206"/>
      <c r="W24" s="206"/>
      <c r="X24" s="206"/>
      <c r="Y24" s="206"/>
      <c r="Z24" s="206"/>
      <c r="AA24" s="206"/>
      <c r="AB24" s="207"/>
      <c r="AC24" s="207"/>
      <c r="AD24" s="149"/>
    </row>
    <row r="25" spans="1:30" ht="14.25" customHeight="1">
      <c r="A25" s="108" t="s">
        <v>650</v>
      </c>
      <c r="B25" s="109">
        <f>B2</f>
        <v>2008</v>
      </c>
      <c r="C25" s="109">
        <f aca="true" t="shared" si="18" ref="C25:L25">C2</f>
        <v>2009</v>
      </c>
      <c r="D25" s="109">
        <f t="shared" si="18"/>
        <v>2010</v>
      </c>
      <c r="E25" s="109">
        <f t="shared" si="18"/>
        <v>2011</v>
      </c>
      <c r="F25" s="109">
        <f t="shared" si="18"/>
        <v>2012</v>
      </c>
      <c r="G25" s="109">
        <f t="shared" si="18"/>
        <v>2013</v>
      </c>
      <c r="H25" s="109">
        <f t="shared" si="18"/>
        <v>2014</v>
      </c>
      <c r="I25" s="109">
        <f t="shared" si="18"/>
        <v>2015</v>
      </c>
      <c r="J25" s="109">
        <f t="shared" si="18"/>
        <v>2016</v>
      </c>
      <c r="K25" s="109">
        <f t="shared" si="18"/>
        <v>2017</v>
      </c>
      <c r="L25" s="109">
        <f t="shared" si="18"/>
        <v>2018</v>
      </c>
      <c r="M25" s="109">
        <f>M2</f>
        <v>2019</v>
      </c>
      <c r="N25" s="109">
        <f>N2</f>
        <v>2020</v>
      </c>
      <c r="O25" s="109">
        <f>O2</f>
        <v>2021</v>
      </c>
      <c r="P25" s="109">
        <f>P2</f>
        <v>2022</v>
      </c>
      <c r="Q25" s="109">
        <f>Q2</f>
        <v>2023</v>
      </c>
      <c r="S25" s="207"/>
      <c r="T25" s="207"/>
      <c r="U25" s="206"/>
      <c r="V25" s="206"/>
      <c r="W25" s="206"/>
      <c r="X25" s="206"/>
      <c r="Y25" s="206"/>
      <c r="Z25" s="206"/>
      <c r="AA25" s="206"/>
      <c r="AB25" s="207"/>
      <c r="AC25" s="207"/>
      <c r="AD25" s="149"/>
    </row>
    <row r="26" spans="1:30" ht="14.25">
      <c r="A26" s="120" t="s">
        <v>628</v>
      </c>
      <c r="B26" s="121">
        <f>B3</f>
        <v>0</v>
      </c>
      <c r="C26" s="121">
        <f>B26</f>
        <v>0</v>
      </c>
      <c r="D26" s="122"/>
      <c r="E26" s="122"/>
      <c r="F26" s="122"/>
      <c r="G26" s="122"/>
      <c r="H26" s="122"/>
      <c r="I26" s="122"/>
      <c r="J26" s="122"/>
      <c r="K26" s="122"/>
      <c r="L26" s="149"/>
      <c r="M26" s="149"/>
      <c r="N26" s="149"/>
      <c r="O26" s="149"/>
      <c r="P26" s="149"/>
      <c r="Q26" s="113"/>
      <c r="S26" s="207"/>
      <c r="T26" s="207"/>
      <c r="U26" s="207"/>
      <c r="V26" s="206"/>
      <c r="W26" s="206"/>
      <c r="X26" s="206"/>
      <c r="Y26" s="206"/>
      <c r="Z26" s="206"/>
      <c r="AA26" s="206"/>
      <c r="AB26" s="207"/>
      <c r="AC26" s="207"/>
      <c r="AD26" s="149"/>
    </row>
    <row r="27" spans="1:30" ht="14.25">
      <c r="A27" s="120" t="s">
        <v>629</v>
      </c>
      <c r="B27" s="122"/>
      <c r="C27" s="122"/>
      <c r="D27" s="121">
        <f>IF(ISERROR(VLOOKUP($C$1,'Bil 6 Utbet '!$A$6:$M$295,3)),0,(VLOOKUP($C$1,'Bil 6 Utbet '!$A$6:$M$295,3)))</f>
        <v>0</v>
      </c>
      <c r="E27" s="121">
        <f aca="true" t="shared" si="19" ref="E27:Q27">$D27</f>
        <v>0</v>
      </c>
      <c r="F27" s="121">
        <f t="shared" si="19"/>
        <v>0</v>
      </c>
      <c r="G27" s="160">
        <f t="shared" si="19"/>
        <v>0</v>
      </c>
      <c r="H27" s="160">
        <f t="shared" si="19"/>
        <v>0</v>
      </c>
      <c r="I27" s="160">
        <f t="shared" si="19"/>
        <v>0</v>
      </c>
      <c r="J27" s="160">
        <f t="shared" si="19"/>
        <v>0</v>
      </c>
      <c r="K27" s="160">
        <f t="shared" si="19"/>
        <v>0</v>
      </c>
      <c r="L27" s="160">
        <f t="shared" si="19"/>
        <v>0</v>
      </c>
      <c r="M27" s="160">
        <f t="shared" si="19"/>
        <v>0</v>
      </c>
      <c r="N27" s="160">
        <f t="shared" si="19"/>
        <v>0</v>
      </c>
      <c r="O27" s="160">
        <f t="shared" si="19"/>
        <v>0</v>
      </c>
      <c r="P27" s="160">
        <f t="shared" si="19"/>
        <v>0</v>
      </c>
      <c r="Q27" s="160">
        <f t="shared" si="19"/>
        <v>0</v>
      </c>
      <c r="S27" s="207"/>
      <c r="T27" s="207"/>
      <c r="U27" s="207"/>
      <c r="V27" s="207"/>
      <c r="W27" s="206"/>
      <c r="X27" s="206"/>
      <c r="Y27" s="206"/>
      <c r="Z27" s="206"/>
      <c r="AA27" s="206"/>
      <c r="AB27" s="207"/>
      <c r="AC27" s="207"/>
      <c r="AD27" s="149"/>
    </row>
    <row r="28" spans="1:30" ht="14.25">
      <c r="A28" s="110" t="s">
        <v>606</v>
      </c>
      <c r="B28" s="122"/>
      <c r="C28" s="112"/>
      <c r="D28" s="112"/>
      <c r="E28" s="111">
        <f aca="true" t="shared" si="20" ref="E28:Q28">C4</f>
        <v>0</v>
      </c>
      <c r="F28" s="111">
        <f t="shared" si="20"/>
        <v>0</v>
      </c>
      <c r="G28" s="145">
        <f t="shared" si="20"/>
        <v>0</v>
      </c>
      <c r="H28" s="145">
        <f t="shared" si="20"/>
        <v>0</v>
      </c>
      <c r="I28" s="145">
        <f t="shared" si="20"/>
        <v>0</v>
      </c>
      <c r="J28" s="145">
        <f t="shared" si="20"/>
        <v>0</v>
      </c>
      <c r="K28" s="145">
        <f t="shared" si="20"/>
        <v>0</v>
      </c>
      <c r="L28" s="145">
        <f t="shared" si="20"/>
        <v>0</v>
      </c>
      <c r="M28" s="145">
        <f t="shared" si="20"/>
        <v>0</v>
      </c>
      <c r="N28" s="145">
        <f t="shared" si="20"/>
        <v>0</v>
      </c>
      <c r="O28" s="145">
        <f t="shared" si="20"/>
        <v>0</v>
      </c>
      <c r="P28" s="145">
        <f t="shared" si="20"/>
        <v>0</v>
      </c>
      <c r="Q28" s="145">
        <f t="shared" si="20"/>
        <v>0</v>
      </c>
      <c r="S28" s="207"/>
      <c r="T28" s="207"/>
      <c r="U28" s="207"/>
      <c r="V28" s="207"/>
      <c r="W28" s="207"/>
      <c r="X28" s="206"/>
      <c r="Y28" s="206"/>
      <c r="Z28" s="206"/>
      <c r="AA28" s="206"/>
      <c r="AB28" s="207"/>
      <c r="AC28" s="207"/>
      <c r="AD28" s="149"/>
    </row>
    <row r="29" spans="1:30" ht="14.25">
      <c r="A29" s="110" t="s">
        <v>607</v>
      </c>
      <c r="B29" s="123"/>
      <c r="C29" s="112"/>
      <c r="D29" s="112"/>
      <c r="E29" s="112"/>
      <c r="F29" s="111">
        <f aca="true" t="shared" si="21" ref="F29:Q29">D5</f>
        <v>0</v>
      </c>
      <c r="G29" s="145">
        <f t="shared" si="21"/>
        <v>0</v>
      </c>
      <c r="H29" s="145">
        <f t="shared" si="21"/>
        <v>0</v>
      </c>
      <c r="I29" s="145">
        <f t="shared" si="21"/>
        <v>0</v>
      </c>
      <c r="J29" s="145">
        <f t="shared" si="21"/>
        <v>0</v>
      </c>
      <c r="K29" s="145">
        <f t="shared" si="21"/>
        <v>0</v>
      </c>
      <c r="L29" s="145">
        <f t="shared" si="21"/>
        <v>0</v>
      </c>
      <c r="M29" s="145">
        <f t="shared" si="21"/>
        <v>0</v>
      </c>
      <c r="N29" s="145">
        <f t="shared" si="21"/>
        <v>0</v>
      </c>
      <c r="O29" s="145">
        <f t="shared" si="21"/>
        <v>0</v>
      </c>
      <c r="P29" s="145">
        <f t="shared" si="21"/>
        <v>0</v>
      </c>
      <c r="Q29" s="145">
        <f t="shared" si="21"/>
        <v>0</v>
      </c>
      <c r="S29" s="207"/>
      <c r="T29" s="207"/>
      <c r="U29" s="207"/>
      <c r="V29" s="207"/>
      <c r="W29" s="207"/>
      <c r="X29" s="207"/>
      <c r="Y29" s="206"/>
      <c r="Z29" s="206"/>
      <c r="AA29" s="206"/>
      <c r="AB29" s="207"/>
      <c r="AC29" s="207"/>
      <c r="AD29" s="149"/>
    </row>
    <row r="30" spans="1:30" ht="14.25">
      <c r="A30" s="110" t="s">
        <v>608</v>
      </c>
      <c r="B30" s="122"/>
      <c r="C30" s="112"/>
      <c r="D30" s="112"/>
      <c r="E30" s="112"/>
      <c r="F30" s="111"/>
      <c r="G30" s="145">
        <f aca="true" t="shared" si="22" ref="G30:Q30">E6</f>
        <v>0</v>
      </c>
      <c r="H30" s="145">
        <f t="shared" si="22"/>
        <v>0</v>
      </c>
      <c r="I30" s="145">
        <f t="shared" si="22"/>
        <v>0</v>
      </c>
      <c r="J30" s="145">
        <f t="shared" si="22"/>
        <v>0</v>
      </c>
      <c r="K30" s="145">
        <f t="shared" si="22"/>
        <v>0</v>
      </c>
      <c r="L30" s="145">
        <f t="shared" si="22"/>
        <v>0</v>
      </c>
      <c r="M30" s="145">
        <f t="shared" si="22"/>
        <v>0</v>
      </c>
      <c r="N30" s="145">
        <f t="shared" si="22"/>
        <v>0</v>
      </c>
      <c r="O30" s="145">
        <f t="shared" si="22"/>
        <v>0</v>
      </c>
      <c r="P30" s="145">
        <f t="shared" si="22"/>
        <v>0</v>
      </c>
      <c r="Q30" s="145">
        <f t="shared" si="22"/>
        <v>0</v>
      </c>
      <c r="S30" s="207"/>
      <c r="T30" s="206"/>
      <c r="U30" s="207"/>
      <c r="V30" s="207"/>
      <c r="W30" s="207"/>
      <c r="X30" s="207"/>
      <c r="Y30" s="207"/>
      <c r="Z30" s="206"/>
      <c r="AA30" s="206"/>
      <c r="AB30" s="207"/>
      <c r="AC30" s="207"/>
      <c r="AD30" s="149"/>
    </row>
    <row r="31" spans="1:30" ht="14.25">
      <c r="A31" s="110" t="s">
        <v>653</v>
      </c>
      <c r="B31" s="122"/>
      <c r="C31" s="112"/>
      <c r="D31" s="112"/>
      <c r="E31" s="112"/>
      <c r="F31" s="111"/>
      <c r="G31" s="145"/>
      <c r="H31" s="145">
        <f aca="true" t="shared" si="23" ref="H31:Q31">F7</f>
        <v>0</v>
      </c>
      <c r="I31" s="145">
        <f t="shared" si="23"/>
        <v>0</v>
      </c>
      <c r="J31" s="145">
        <f t="shared" si="23"/>
        <v>0</v>
      </c>
      <c r="K31" s="145">
        <f t="shared" si="23"/>
        <v>0</v>
      </c>
      <c r="L31" s="145">
        <f t="shared" si="23"/>
        <v>0</v>
      </c>
      <c r="M31" s="145">
        <f t="shared" si="23"/>
        <v>0</v>
      </c>
      <c r="N31" s="145">
        <f t="shared" si="23"/>
        <v>0</v>
      </c>
      <c r="O31" s="145">
        <f t="shared" si="23"/>
        <v>0</v>
      </c>
      <c r="P31" s="145">
        <f t="shared" si="23"/>
        <v>0</v>
      </c>
      <c r="Q31" s="145">
        <f t="shared" si="23"/>
        <v>0</v>
      </c>
      <c r="S31" s="207"/>
      <c r="T31" s="207"/>
      <c r="U31" s="207"/>
      <c r="V31" s="207"/>
      <c r="W31" s="207"/>
      <c r="X31" s="207"/>
      <c r="Y31" s="207"/>
      <c r="Z31" s="207"/>
      <c r="AA31" s="206"/>
      <c r="AB31" s="207"/>
      <c r="AC31" s="207"/>
      <c r="AD31" s="149"/>
    </row>
    <row r="32" spans="1:30" ht="14.25">
      <c r="A32" s="167" t="s">
        <v>673</v>
      </c>
      <c r="B32" s="122"/>
      <c r="C32" s="112"/>
      <c r="D32" s="112"/>
      <c r="E32" s="112"/>
      <c r="F32" s="111"/>
      <c r="G32" s="145"/>
      <c r="H32" s="169">
        <f aca="true" t="shared" si="24" ref="H32:M32">H10</f>
        <v>0</v>
      </c>
      <c r="I32" s="169">
        <f t="shared" si="24"/>
        <v>0</v>
      </c>
      <c r="J32" s="169">
        <f t="shared" si="24"/>
        <v>0</v>
      </c>
      <c r="K32" s="169">
        <f t="shared" si="24"/>
        <v>0</v>
      </c>
      <c r="L32" s="169">
        <f t="shared" si="24"/>
        <v>0</v>
      </c>
      <c r="M32" s="169">
        <f t="shared" si="24"/>
        <v>0</v>
      </c>
      <c r="N32" s="169">
        <f>N10</f>
        <v>0</v>
      </c>
      <c r="O32" s="169">
        <f>O10</f>
        <v>0</v>
      </c>
      <c r="P32" s="169">
        <f>P10</f>
        <v>0</v>
      </c>
      <c r="Q32" s="169">
        <f>Q10</f>
        <v>0</v>
      </c>
      <c r="S32" s="207"/>
      <c r="T32" s="206"/>
      <c r="U32" s="206"/>
      <c r="V32" s="206"/>
      <c r="W32" s="206"/>
      <c r="X32" s="206"/>
      <c r="Y32" s="206"/>
      <c r="Z32" s="206"/>
      <c r="AA32" s="206"/>
      <c r="AB32" s="206"/>
      <c r="AC32" s="206"/>
      <c r="AD32" s="149"/>
    </row>
    <row r="33" spans="1:30" ht="14.25">
      <c r="A33" s="110" t="s">
        <v>681</v>
      </c>
      <c r="B33" s="122"/>
      <c r="C33" s="112"/>
      <c r="D33" s="112"/>
      <c r="E33" s="112"/>
      <c r="F33" s="111"/>
      <c r="G33" s="145"/>
      <c r="H33" s="145"/>
      <c r="I33" s="145">
        <f aca="true" t="shared" si="25" ref="I33:Q33">G8</f>
        <v>0</v>
      </c>
      <c r="J33" s="145">
        <f t="shared" si="25"/>
        <v>0</v>
      </c>
      <c r="K33" s="145">
        <f t="shared" si="25"/>
        <v>0</v>
      </c>
      <c r="L33" s="145">
        <f t="shared" si="25"/>
        <v>0</v>
      </c>
      <c r="M33" s="145">
        <f t="shared" si="25"/>
        <v>0</v>
      </c>
      <c r="N33" s="145">
        <f t="shared" si="25"/>
        <v>0</v>
      </c>
      <c r="O33" s="145">
        <f t="shared" si="25"/>
        <v>0</v>
      </c>
      <c r="P33" s="145">
        <f t="shared" si="25"/>
        <v>0</v>
      </c>
      <c r="Q33" s="145">
        <f t="shared" si="25"/>
        <v>0</v>
      </c>
      <c r="S33" s="207"/>
      <c r="T33" s="206"/>
      <c r="U33" s="206"/>
      <c r="V33" s="206"/>
      <c r="W33" s="206"/>
      <c r="X33" s="206"/>
      <c r="Y33" s="206"/>
      <c r="Z33" s="206"/>
      <c r="AA33" s="207"/>
      <c r="AB33" s="207"/>
      <c r="AC33" s="207"/>
      <c r="AD33" s="149"/>
    </row>
    <row r="34" spans="1:30" ht="14.25">
      <c r="A34" s="110" t="s">
        <v>697</v>
      </c>
      <c r="B34" s="122"/>
      <c r="C34" s="112"/>
      <c r="D34" s="112"/>
      <c r="E34" s="112"/>
      <c r="F34" s="111"/>
      <c r="G34" s="145"/>
      <c r="H34" s="145"/>
      <c r="I34" s="145"/>
      <c r="J34" s="145">
        <f aca="true" t="shared" si="26" ref="J34:Q34">H9</f>
        <v>0</v>
      </c>
      <c r="K34" s="145">
        <f t="shared" si="26"/>
        <v>0</v>
      </c>
      <c r="L34" s="145">
        <f t="shared" si="26"/>
        <v>0</v>
      </c>
      <c r="M34" s="145">
        <f t="shared" si="26"/>
        <v>0</v>
      </c>
      <c r="N34" s="145">
        <f t="shared" si="26"/>
        <v>0</v>
      </c>
      <c r="O34" s="145">
        <f t="shared" si="26"/>
        <v>0</v>
      </c>
      <c r="P34" s="145">
        <f t="shared" si="26"/>
        <v>0</v>
      </c>
      <c r="Q34" s="145">
        <f t="shared" si="26"/>
        <v>0</v>
      </c>
      <c r="S34" s="207"/>
      <c r="T34" s="206"/>
      <c r="U34" s="206"/>
      <c r="V34" s="206"/>
      <c r="W34" s="206"/>
      <c r="X34" s="206"/>
      <c r="Y34" s="206"/>
      <c r="Z34" s="206"/>
      <c r="AA34" s="207"/>
      <c r="AB34" s="207"/>
      <c r="AC34" s="207"/>
      <c r="AD34" s="149"/>
    </row>
    <row r="35" spans="1:30" ht="14.25">
      <c r="A35" s="110" t="s">
        <v>705</v>
      </c>
      <c r="B35" s="122"/>
      <c r="C35" s="112"/>
      <c r="D35" s="112"/>
      <c r="E35" s="112"/>
      <c r="F35" s="111"/>
      <c r="G35" s="145"/>
      <c r="H35" s="145"/>
      <c r="I35" s="145"/>
      <c r="J35" s="145"/>
      <c r="K35" s="145">
        <f aca="true" t="shared" si="27" ref="K35:Q35">I11</f>
        <v>0</v>
      </c>
      <c r="L35" s="145">
        <f t="shared" si="27"/>
        <v>0</v>
      </c>
      <c r="M35" s="145">
        <f t="shared" si="27"/>
        <v>0</v>
      </c>
      <c r="N35" s="145">
        <f t="shared" si="27"/>
        <v>0</v>
      </c>
      <c r="O35" s="145">
        <f t="shared" si="27"/>
        <v>0</v>
      </c>
      <c r="P35" s="145">
        <f t="shared" si="27"/>
        <v>0</v>
      </c>
      <c r="Q35" s="145">
        <f t="shared" si="27"/>
        <v>0</v>
      </c>
      <c r="S35" s="207"/>
      <c r="T35" s="206"/>
      <c r="U35" s="206"/>
      <c r="V35" s="206"/>
      <c r="W35" s="206"/>
      <c r="X35" s="206"/>
      <c r="Y35" s="206"/>
      <c r="Z35" s="206"/>
      <c r="AA35" s="207"/>
      <c r="AB35" s="207"/>
      <c r="AC35" s="207"/>
      <c r="AD35" s="149"/>
    </row>
    <row r="36" spans="1:30" ht="14.25">
      <c r="A36" s="110" t="s">
        <v>711</v>
      </c>
      <c r="B36" s="122"/>
      <c r="C36" s="112"/>
      <c r="D36" s="112"/>
      <c r="E36" s="112"/>
      <c r="F36" s="111"/>
      <c r="G36" s="145"/>
      <c r="H36" s="145"/>
      <c r="I36" s="145"/>
      <c r="J36" s="145"/>
      <c r="K36" s="145"/>
      <c r="L36" s="145">
        <f aca="true" t="shared" si="28" ref="L36:Q36">J12</f>
        <v>0</v>
      </c>
      <c r="M36" s="145">
        <f t="shared" si="28"/>
        <v>0</v>
      </c>
      <c r="N36" s="145">
        <f t="shared" si="28"/>
        <v>0</v>
      </c>
      <c r="O36" s="145">
        <f t="shared" si="28"/>
        <v>0</v>
      </c>
      <c r="P36" s="145">
        <f t="shared" si="28"/>
        <v>0</v>
      </c>
      <c r="Q36" s="145">
        <f t="shared" si="28"/>
        <v>0</v>
      </c>
      <c r="S36" s="207"/>
      <c r="T36" s="206"/>
      <c r="U36" s="206"/>
      <c r="V36" s="206"/>
      <c r="W36" s="206"/>
      <c r="X36" s="206"/>
      <c r="Y36" s="206"/>
      <c r="Z36" s="206"/>
      <c r="AA36" s="207"/>
      <c r="AB36" s="207"/>
      <c r="AC36" s="207"/>
      <c r="AD36" s="149"/>
    </row>
    <row r="37" spans="1:30" ht="14.25">
      <c r="A37" s="110" t="s">
        <v>718</v>
      </c>
      <c r="B37" s="122"/>
      <c r="C37" s="112"/>
      <c r="D37" s="112"/>
      <c r="E37" s="112"/>
      <c r="F37" s="111"/>
      <c r="G37" s="145"/>
      <c r="H37" s="145"/>
      <c r="I37" s="145"/>
      <c r="J37" s="145"/>
      <c r="K37" s="145"/>
      <c r="L37" s="145"/>
      <c r="M37" s="145">
        <f>K13</f>
        <v>0</v>
      </c>
      <c r="N37" s="145">
        <f>L13</f>
        <v>0</v>
      </c>
      <c r="O37" s="145">
        <f>M13</f>
        <v>0</v>
      </c>
      <c r="P37" s="145">
        <f>N13</f>
        <v>0</v>
      </c>
      <c r="Q37" s="145">
        <f>O13</f>
        <v>0</v>
      </c>
      <c r="S37" s="207"/>
      <c r="T37" s="206"/>
      <c r="U37" s="206"/>
      <c r="V37" s="206"/>
      <c r="W37" s="206"/>
      <c r="X37" s="206"/>
      <c r="Y37" s="206"/>
      <c r="Z37" s="206"/>
      <c r="AA37" s="207"/>
      <c r="AB37" s="207"/>
      <c r="AC37" s="207"/>
      <c r="AD37" s="149"/>
    </row>
    <row r="38" spans="1:30" ht="14.25">
      <c r="A38" s="110" t="s">
        <v>724</v>
      </c>
      <c r="B38" s="122"/>
      <c r="C38" s="112"/>
      <c r="D38" s="112"/>
      <c r="E38" s="112"/>
      <c r="F38" s="111"/>
      <c r="G38" s="145"/>
      <c r="H38" s="145"/>
      <c r="I38" s="145"/>
      <c r="J38" s="145"/>
      <c r="K38" s="145"/>
      <c r="L38" s="145"/>
      <c r="M38" s="145"/>
      <c r="N38" s="145">
        <f>L14</f>
        <v>0</v>
      </c>
      <c r="O38" s="145">
        <f>M14</f>
        <v>0</v>
      </c>
      <c r="P38" s="145">
        <f>N14</f>
        <v>0</v>
      </c>
      <c r="Q38" s="145">
        <f>O14</f>
        <v>0</v>
      </c>
      <c r="S38" s="207"/>
      <c r="T38" s="206"/>
      <c r="U38" s="206"/>
      <c r="V38" s="206"/>
      <c r="W38" s="206"/>
      <c r="X38" s="206"/>
      <c r="Y38" s="206"/>
      <c r="Z38" s="206"/>
      <c r="AA38" s="207"/>
      <c r="AB38" s="207"/>
      <c r="AC38" s="207"/>
      <c r="AD38" s="149"/>
    </row>
    <row r="39" spans="1:30" ht="14.25">
      <c r="A39" s="110" t="s">
        <v>735</v>
      </c>
      <c r="B39" s="122"/>
      <c r="C39" s="112"/>
      <c r="D39" s="112"/>
      <c r="E39" s="112"/>
      <c r="F39" s="111"/>
      <c r="G39" s="145"/>
      <c r="H39" s="145"/>
      <c r="I39" s="145"/>
      <c r="J39" s="145"/>
      <c r="K39" s="145"/>
      <c r="L39" s="145"/>
      <c r="M39" s="145"/>
      <c r="N39" s="145"/>
      <c r="O39" s="145">
        <f>M15</f>
        <v>0</v>
      </c>
      <c r="P39" s="145">
        <f>N15</f>
        <v>0</v>
      </c>
      <c r="Q39" s="145">
        <f>O15</f>
        <v>0</v>
      </c>
      <c r="S39" s="207"/>
      <c r="T39" s="206"/>
      <c r="U39" s="206"/>
      <c r="V39" s="206"/>
      <c r="W39" s="206"/>
      <c r="X39" s="206"/>
      <c r="Y39" s="206"/>
      <c r="Z39" s="206"/>
      <c r="AA39" s="207"/>
      <c r="AB39" s="207"/>
      <c r="AC39" s="207"/>
      <c r="AD39" s="149"/>
    </row>
    <row r="40" spans="1:30" ht="14.25">
      <c r="A40" s="110" t="s">
        <v>745</v>
      </c>
      <c r="B40" s="122"/>
      <c r="C40" s="112"/>
      <c r="D40" s="112"/>
      <c r="E40" s="112"/>
      <c r="F40" s="111"/>
      <c r="G40" s="145"/>
      <c r="H40" s="145"/>
      <c r="I40" s="145"/>
      <c r="J40" s="145"/>
      <c r="K40" s="145"/>
      <c r="L40" s="145"/>
      <c r="M40" s="145"/>
      <c r="N40" s="145"/>
      <c r="O40" s="145"/>
      <c r="P40" s="145">
        <f>N16</f>
        <v>0</v>
      </c>
      <c r="Q40" s="145">
        <f>O16</f>
        <v>0</v>
      </c>
      <c r="S40" s="207"/>
      <c r="T40" s="206"/>
      <c r="U40" s="206"/>
      <c r="V40" s="206"/>
      <c r="W40" s="206"/>
      <c r="X40" s="206"/>
      <c r="Y40" s="206"/>
      <c r="Z40" s="206"/>
      <c r="AA40" s="207"/>
      <c r="AB40" s="207"/>
      <c r="AC40" s="207"/>
      <c r="AD40" s="149"/>
    </row>
    <row r="41" spans="1:30" ht="14.25">
      <c r="A41" s="110" t="s">
        <v>771</v>
      </c>
      <c r="B41" s="122"/>
      <c r="C41" s="112"/>
      <c r="D41" s="112"/>
      <c r="E41" s="112"/>
      <c r="F41" s="111"/>
      <c r="G41" s="145"/>
      <c r="H41" s="145"/>
      <c r="I41" s="145"/>
      <c r="J41" s="145"/>
      <c r="K41" s="145"/>
      <c r="L41" s="145"/>
      <c r="M41" s="145"/>
      <c r="N41" s="145"/>
      <c r="O41" s="145"/>
      <c r="P41" s="145"/>
      <c r="Q41" s="145">
        <f>O17</f>
        <v>0</v>
      </c>
      <c r="S41" s="207"/>
      <c r="T41" s="206"/>
      <c r="U41" s="206"/>
      <c r="V41" s="206"/>
      <c r="W41" s="206"/>
      <c r="X41" s="206"/>
      <c r="Y41" s="206"/>
      <c r="Z41" s="206"/>
      <c r="AA41" s="207"/>
      <c r="AB41" s="207"/>
      <c r="AC41" s="207"/>
      <c r="AD41" s="149"/>
    </row>
    <row r="42" spans="1:30" ht="14.25">
      <c r="A42" s="124" t="s">
        <v>678</v>
      </c>
      <c r="B42" s="125">
        <f>SUM(B26:B37)</f>
        <v>0</v>
      </c>
      <c r="C42" s="125">
        <f>SUM(C26:C37)</f>
        <v>0</v>
      </c>
      <c r="D42" s="125">
        <f aca="true" t="shared" si="29" ref="D42:J42">SUM(D26:D37)</f>
        <v>0</v>
      </c>
      <c r="E42" s="125">
        <f t="shared" si="29"/>
        <v>0</v>
      </c>
      <c r="F42" s="125">
        <f t="shared" si="29"/>
        <v>0</v>
      </c>
      <c r="G42" s="125">
        <f t="shared" si="29"/>
        <v>0</v>
      </c>
      <c r="H42" s="125">
        <f t="shared" si="29"/>
        <v>0</v>
      </c>
      <c r="I42" s="125">
        <f t="shared" si="29"/>
        <v>0</v>
      </c>
      <c r="J42" s="125">
        <f t="shared" si="29"/>
        <v>0</v>
      </c>
      <c r="K42" s="125">
        <f>SUM(K26:K37)</f>
        <v>0</v>
      </c>
      <c r="L42" s="125">
        <f>SUM(L26:L37)</f>
        <v>0</v>
      </c>
      <c r="M42" s="125">
        <f>SUM(M26:M37)</f>
        <v>0</v>
      </c>
      <c r="N42" s="125">
        <f>SUM(N26:N40)</f>
        <v>0</v>
      </c>
      <c r="O42" s="125">
        <f>SUM(O26:O40)</f>
        <v>0</v>
      </c>
      <c r="P42" s="125">
        <f>SUM(P26:P40)</f>
        <v>0</v>
      </c>
      <c r="Q42" s="125">
        <f>SUM(Q26:Q41)</f>
        <v>0</v>
      </c>
      <c r="S42" s="207"/>
      <c r="T42" s="206"/>
      <c r="U42" s="206"/>
      <c r="V42" s="206"/>
      <c r="W42" s="206"/>
      <c r="X42" s="206"/>
      <c r="Y42" s="206"/>
      <c r="Z42" s="206"/>
      <c r="AA42" s="207"/>
      <c r="AB42" s="207"/>
      <c r="AC42" s="207"/>
      <c r="AD42" s="149"/>
    </row>
    <row r="43" spans="1:30" ht="14.25">
      <c r="A43" s="187" t="s">
        <v>676</v>
      </c>
      <c r="B43" s="188"/>
      <c r="C43" s="140"/>
      <c r="D43" s="140"/>
      <c r="E43" s="140"/>
      <c r="F43" s="172"/>
      <c r="G43" s="172"/>
      <c r="H43" s="169">
        <f>IF(ISERROR(VLOOKUP($C$1,'Bil 6 Utbet '!$A$6:$M$295,12)),0,(VLOOKUP($C$1,'Bil 6 Utbet '!$A$6:$M$295,12)))</f>
        <v>0</v>
      </c>
      <c r="I43" s="169"/>
      <c r="J43" s="169"/>
      <c r="K43" s="172"/>
      <c r="L43" s="172"/>
      <c r="M43" s="172"/>
      <c r="N43" s="172"/>
      <c r="O43" s="106"/>
      <c r="P43" s="106"/>
      <c r="S43" s="207"/>
      <c r="T43" s="207"/>
      <c r="U43" s="207"/>
      <c r="V43" s="207"/>
      <c r="W43" s="207"/>
      <c r="X43" s="207"/>
      <c r="Y43" s="207"/>
      <c r="Z43" s="207"/>
      <c r="AA43" s="207"/>
      <c r="AB43" s="207"/>
      <c r="AC43" s="207"/>
      <c r="AD43" s="149"/>
    </row>
    <row r="44" spans="1:30" ht="14.25">
      <c r="A44" s="124" t="s">
        <v>679</v>
      </c>
      <c r="B44" s="125"/>
      <c r="C44" s="125"/>
      <c r="D44" s="125"/>
      <c r="E44" s="125"/>
      <c r="F44" s="125"/>
      <c r="G44" s="125"/>
      <c r="H44" s="125">
        <f>SUM(H42:H43)</f>
        <v>0</v>
      </c>
      <c r="I44" s="125"/>
      <c r="J44" s="125"/>
      <c r="K44" s="250"/>
      <c r="L44" s="250"/>
      <c r="M44" s="250"/>
      <c r="N44" s="250"/>
      <c r="O44" s="250"/>
      <c r="P44" s="250"/>
      <c r="Q44" s="250"/>
      <c r="S44" s="208"/>
      <c r="T44" s="209"/>
      <c r="U44" s="209"/>
      <c r="V44" s="209"/>
      <c r="W44" s="209"/>
      <c r="X44" s="209"/>
      <c r="Y44" s="209"/>
      <c r="Z44" s="209"/>
      <c r="AA44" s="207"/>
      <c r="AB44" s="298"/>
      <c r="AC44" s="298"/>
      <c r="AD44" s="149"/>
    </row>
    <row r="45" spans="1:34" ht="9.75" customHeight="1">
      <c r="A45" s="119"/>
      <c r="B45" s="119"/>
      <c r="C45" s="119"/>
      <c r="D45" s="126"/>
      <c r="E45" s="126"/>
      <c r="F45" s="126"/>
      <c r="G45" s="109"/>
      <c r="H45" s="109"/>
      <c r="I45" s="119"/>
      <c r="J45" s="119"/>
      <c r="K45" s="119"/>
      <c r="L45" s="149"/>
      <c r="S45" s="207"/>
      <c r="T45" s="207"/>
      <c r="U45" s="207"/>
      <c r="V45" s="207"/>
      <c r="W45" s="207"/>
      <c r="X45" s="207"/>
      <c r="Y45" s="207"/>
      <c r="Z45" s="207"/>
      <c r="AA45" s="206"/>
      <c r="AB45" s="299"/>
      <c r="AC45" s="299"/>
      <c r="AD45" s="149"/>
      <c r="AE45" s="149"/>
      <c r="AF45" s="149"/>
      <c r="AG45" s="149"/>
      <c r="AH45" s="149"/>
    </row>
    <row r="46" spans="1:34" ht="14.25">
      <c r="A46" s="108" t="s">
        <v>634</v>
      </c>
      <c r="B46" s="109">
        <f>B25</f>
        <v>2008</v>
      </c>
      <c r="C46" s="109">
        <f aca="true" t="shared" si="30" ref="C46:N46">C25</f>
        <v>2009</v>
      </c>
      <c r="D46" s="109">
        <f t="shared" si="30"/>
        <v>2010</v>
      </c>
      <c r="E46" s="109">
        <f t="shared" si="30"/>
        <v>2011</v>
      </c>
      <c r="F46" s="109">
        <f t="shared" si="30"/>
        <v>2012</v>
      </c>
      <c r="G46" s="109">
        <f t="shared" si="30"/>
        <v>2013</v>
      </c>
      <c r="H46" s="109">
        <f t="shared" si="30"/>
        <v>2014</v>
      </c>
      <c r="I46" s="109">
        <f t="shared" si="30"/>
        <v>2015</v>
      </c>
      <c r="J46" s="109">
        <f t="shared" si="30"/>
        <v>2016</v>
      </c>
      <c r="K46" s="109">
        <f t="shared" si="30"/>
        <v>2017</v>
      </c>
      <c r="L46" s="109">
        <f t="shared" si="30"/>
        <v>2018</v>
      </c>
      <c r="M46" s="109">
        <f t="shared" si="30"/>
        <v>2019</v>
      </c>
      <c r="N46" s="109">
        <f t="shared" si="30"/>
        <v>2020</v>
      </c>
      <c r="O46" s="109">
        <f>O25</f>
        <v>2021</v>
      </c>
      <c r="P46" s="109">
        <f>P25</f>
        <v>2022</v>
      </c>
      <c r="Q46" s="109">
        <f>Q25</f>
        <v>2023</v>
      </c>
      <c r="S46" s="207"/>
      <c r="T46" s="207"/>
      <c r="U46" s="207"/>
      <c r="V46" s="207"/>
      <c r="W46" s="207"/>
      <c r="X46" s="207"/>
      <c r="Y46" s="207"/>
      <c r="Z46" s="207"/>
      <c r="AA46" s="207"/>
      <c r="AB46" s="207"/>
      <c r="AC46" s="207"/>
      <c r="AD46" s="122"/>
      <c r="AE46" s="122"/>
      <c r="AF46" s="122"/>
      <c r="AG46" s="122"/>
      <c r="AH46" s="122"/>
    </row>
    <row r="47" spans="1:34" ht="14.25">
      <c r="A47" s="127" t="s">
        <v>632</v>
      </c>
      <c r="B47" s="128">
        <f>B21</f>
        <v>0</v>
      </c>
      <c r="C47" s="128">
        <f>C21</f>
        <v>0</v>
      </c>
      <c r="D47" s="128">
        <f>D21</f>
        <v>0</v>
      </c>
      <c r="E47" s="128">
        <f>E21</f>
        <v>0</v>
      </c>
      <c r="F47" s="189">
        <f>F21</f>
        <v>0</v>
      </c>
      <c r="G47" s="189">
        <f aca="true" t="shared" si="31" ref="G47:M47">G23</f>
        <v>0</v>
      </c>
      <c r="H47" s="189">
        <f t="shared" si="31"/>
        <v>0</v>
      </c>
      <c r="I47" s="189">
        <f t="shared" si="31"/>
        <v>0</v>
      </c>
      <c r="J47" s="189">
        <f t="shared" si="31"/>
        <v>0</v>
      </c>
      <c r="K47" s="189">
        <f>K23</f>
        <v>0</v>
      </c>
      <c r="L47" s="189">
        <f t="shared" si="31"/>
        <v>0</v>
      </c>
      <c r="M47" s="189">
        <f t="shared" si="31"/>
        <v>0</v>
      </c>
      <c r="N47" s="189">
        <f>N23</f>
        <v>0</v>
      </c>
      <c r="O47" s="189">
        <f>O23</f>
        <v>0</v>
      </c>
      <c r="P47" s="189">
        <f>P23</f>
        <v>0</v>
      </c>
      <c r="Q47" s="189">
        <f>Q23</f>
        <v>0</v>
      </c>
      <c r="S47" s="207"/>
      <c r="T47" s="207"/>
      <c r="U47" s="207"/>
      <c r="V47" s="207"/>
      <c r="W47" s="207"/>
      <c r="X47" s="207"/>
      <c r="Y47" s="206"/>
      <c r="Z47" s="207"/>
      <c r="AA47" s="208"/>
      <c r="AB47" s="209"/>
      <c r="AC47" s="209"/>
      <c r="AD47" s="122"/>
      <c r="AE47" s="122"/>
      <c r="AF47" s="122"/>
      <c r="AG47" s="122"/>
      <c r="AH47" s="122"/>
    </row>
    <row r="48" spans="1:34" ht="14.25">
      <c r="A48" s="129" t="s">
        <v>610</v>
      </c>
      <c r="B48" s="130">
        <f aca="true" t="shared" si="32" ref="B48:G48">B42</f>
        <v>0</v>
      </c>
      <c r="C48" s="130">
        <f t="shared" si="32"/>
        <v>0</v>
      </c>
      <c r="D48" s="130">
        <f t="shared" si="32"/>
        <v>0</v>
      </c>
      <c r="E48" s="130">
        <f t="shared" si="32"/>
        <v>0</v>
      </c>
      <c r="F48" s="130">
        <f t="shared" si="32"/>
        <v>0</v>
      </c>
      <c r="G48" s="130">
        <f t="shared" si="32"/>
        <v>0</v>
      </c>
      <c r="H48" s="130">
        <f>H44</f>
        <v>0</v>
      </c>
      <c r="I48" s="130">
        <f aca="true" t="shared" si="33" ref="I48:N48">I42</f>
        <v>0</v>
      </c>
      <c r="J48" s="130">
        <f t="shared" si="33"/>
        <v>0</v>
      </c>
      <c r="K48" s="130">
        <f t="shared" si="33"/>
        <v>0</v>
      </c>
      <c r="L48" s="130">
        <f t="shared" si="33"/>
        <v>0</v>
      </c>
      <c r="M48" s="130">
        <f t="shared" si="33"/>
        <v>0</v>
      </c>
      <c r="N48" s="130">
        <f t="shared" si="33"/>
        <v>0</v>
      </c>
      <c r="O48" s="130">
        <f>O42</f>
        <v>0</v>
      </c>
      <c r="P48" s="130">
        <f>P42</f>
        <v>0</v>
      </c>
      <c r="Q48" s="130">
        <f>Q42</f>
        <v>0</v>
      </c>
      <c r="S48" s="207"/>
      <c r="T48" s="207"/>
      <c r="U48" s="207"/>
      <c r="V48" s="207"/>
      <c r="W48" s="207"/>
      <c r="X48" s="207"/>
      <c r="Y48" s="207"/>
      <c r="Z48" s="207"/>
      <c r="AA48" s="207"/>
      <c r="AB48" s="207"/>
      <c r="AC48" s="207"/>
      <c r="AD48" s="121"/>
      <c r="AE48" s="121"/>
      <c r="AF48" s="121"/>
      <c r="AG48" s="121"/>
      <c r="AH48" s="121"/>
    </row>
    <row r="49" spans="1:34" ht="14.25">
      <c r="A49" s="131" t="s">
        <v>635</v>
      </c>
      <c r="B49" s="132">
        <f aca="true" t="shared" si="34" ref="B49:I49">B47-B48</f>
        <v>0</v>
      </c>
      <c r="C49" s="132">
        <f t="shared" si="34"/>
        <v>0</v>
      </c>
      <c r="D49" s="132">
        <f t="shared" si="34"/>
        <v>0</v>
      </c>
      <c r="E49" s="132">
        <f t="shared" si="34"/>
        <v>0</v>
      </c>
      <c r="F49" s="132">
        <f t="shared" si="34"/>
        <v>0</v>
      </c>
      <c r="G49" s="132">
        <f t="shared" si="34"/>
        <v>0</v>
      </c>
      <c r="H49" s="132">
        <f t="shared" si="34"/>
        <v>0</v>
      </c>
      <c r="I49" s="132">
        <f t="shared" si="34"/>
        <v>0</v>
      </c>
      <c r="J49" s="132">
        <f aca="true" t="shared" si="35" ref="J49:Q49">J47-J48</f>
        <v>0</v>
      </c>
      <c r="K49" s="132">
        <f t="shared" si="35"/>
        <v>0</v>
      </c>
      <c r="L49" s="132">
        <f t="shared" si="35"/>
        <v>0</v>
      </c>
      <c r="M49" s="132">
        <f t="shared" si="35"/>
        <v>0</v>
      </c>
      <c r="N49" s="132">
        <f t="shared" si="35"/>
        <v>0</v>
      </c>
      <c r="O49" s="132">
        <f t="shared" si="35"/>
        <v>0</v>
      </c>
      <c r="P49" s="132">
        <f t="shared" si="35"/>
        <v>0</v>
      </c>
      <c r="Q49" s="132">
        <f t="shared" si="35"/>
        <v>0</v>
      </c>
      <c r="S49" s="207"/>
      <c r="T49" s="207"/>
      <c r="U49" s="207"/>
      <c r="V49" s="207"/>
      <c r="W49" s="207"/>
      <c r="X49" s="207"/>
      <c r="Y49" s="207"/>
      <c r="Z49" s="207"/>
      <c r="AA49" s="207"/>
      <c r="AB49" s="207"/>
      <c r="AC49" s="207"/>
      <c r="AD49" s="122"/>
      <c r="AE49" s="121"/>
      <c r="AF49" s="121"/>
      <c r="AG49" s="121"/>
      <c r="AH49" s="121"/>
    </row>
    <row r="50" spans="1:34" ht="14.25">
      <c r="A50" s="133" t="s">
        <v>636</v>
      </c>
      <c r="B50" s="134"/>
      <c r="C50" s="135">
        <f>C49+B49</f>
        <v>0</v>
      </c>
      <c r="D50" s="135">
        <f aca="true" t="shared" si="36" ref="D50:J50">C50+D49</f>
        <v>0</v>
      </c>
      <c r="E50" s="135">
        <f t="shared" si="36"/>
        <v>0</v>
      </c>
      <c r="F50" s="135">
        <f t="shared" si="36"/>
        <v>0</v>
      </c>
      <c r="G50" s="135">
        <f t="shared" si="36"/>
        <v>0</v>
      </c>
      <c r="H50" s="135">
        <f t="shared" si="36"/>
        <v>0</v>
      </c>
      <c r="I50" s="135">
        <f t="shared" si="36"/>
        <v>0</v>
      </c>
      <c r="J50" s="135">
        <f t="shared" si="36"/>
        <v>0</v>
      </c>
      <c r="K50" s="135">
        <f aca="true" t="shared" si="37" ref="K50:Q50">J50+K49</f>
        <v>0</v>
      </c>
      <c r="L50" s="287">
        <f t="shared" si="37"/>
        <v>0</v>
      </c>
      <c r="M50" s="287">
        <f t="shared" si="37"/>
        <v>0</v>
      </c>
      <c r="N50" s="287">
        <f t="shared" si="37"/>
        <v>0</v>
      </c>
      <c r="O50" s="287">
        <f t="shared" si="37"/>
        <v>0</v>
      </c>
      <c r="P50" s="287">
        <f t="shared" si="37"/>
        <v>0</v>
      </c>
      <c r="Q50" s="287">
        <f>P50+Q49</f>
        <v>0</v>
      </c>
      <c r="S50" s="207"/>
      <c r="T50" s="209"/>
      <c r="U50" s="209"/>
      <c r="V50" s="209"/>
      <c r="W50" s="209"/>
      <c r="X50" s="209"/>
      <c r="Y50" s="207"/>
      <c r="Z50" s="207"/>
      <c r="AA50" s="207"/>
      <c r="AB50" s="209"/>
      <c r="AC50" s="209"/>
      <c r="AD50" s="122"/>
      <c r="AE50" s="122"/>
      <c r="AF50" s="121"/>
      <c r="AG50" s="121"/>
      <c r="AH50" s="121"/>
    </row>
    <row r="51" spans="1:34" ht="13.5" customHeight="1">
      <c r="A51" s="136" t="s">
        <v>637</v>
      </c>
      <c r="B51" s="137"/>
      <c r="C51" s="138"/>
      <c r="D51" s="138"/>
      <c r="E51" s="138"/>
      <c r="F51" s="138"/>
      <c r="G51" s="138"/>
      <c r="H51" s="138"/>
      <c r="I51" s="138"/>
      <c r="J51" s="138"/>
      <c r="K51" s="138"/>
      <c r="L51" s="141"/>
      <c r="M51" s="141"/>
      <c r="N51" s="141"/>
      <c r="O51" s="141"/>
      <c r="P51" s="141">
        <f>(O$50+((4/12)*P$47))-((4/12)*P$42)-P$43</f>
        <v>0</v>
      </c>
      <c r="Q51" s="141">
        <f>(P$50+((4/12)*Q$47))-((4/12)*Q$42)-Q$43</f>
        <v>0</v>
      </c>
      <c r="S51" s="207"/>
      <c r="T51" s="207"/>
      <c r="U51" s="207"/>
      <c r="V51" s="207"/>
      <c r="W51" s="207"/>
      <c r="X51" s="207"/>
      <c r="Y51" s="207"/>
      <c r="Z51" s="207"/>
      <c r="AA51" s="207"/>
      <c r="AB51" s="210"/>
      <c r="AC51" s="210"/>
      <c r="AD51" s="122"/>
      <c r="AE51" s="122"/>
      <c r="AF51" s="121"/>
      <c r="AG51" s="160"/>
      <c r="AH51" s="160"/>
    </row>
    <row r="52" spans="1:34" ht="13.5" customHeight="1">
      <c r="A52" s="139" t="s">
        <v>638</v>
      </c>
      <c r="B52" s="140"/>
      <c r="C52" s="141"/>
      <c r="D52" s="141"/>
      <c r="E52" s="141"/>
      <c r="F52" s="141"/>
      <c r="G52" s="141"/>
      <c r="H52" s="141"/>
      <c r="I52" s="141"/>
      <c r="J52" s="141"/>
      <c r="K52" s="141"/>
      <c r="L52" s="141"/>
      <c r="M52" s="141"/>
      <c r="N52" s="141"/>
      <c r="O52" s="141"/>
      <c r="P52" s="141">
        <f>(O$50+((6/12)*P$47))-((6/12)*P$42)-P$43</f>
        <v>0</v>
      </c>
      <c r="Q52" s="141">
        <f>(P$50+((6/12)*Q$47))-((6/12)*Q$42)-Q$43</f>
        <v>0</v>
      </c>
      <c r="S52" s="207"/>
      <c r="T52" s="207"/>
      <c r="U52" s="207"/>
      <c r="V52" s="207"/>
      <c r="W52" s="207"/>
      <c r="X52" s="207"/>
      <c r="Y52" s="207"/>
      <c r="Z52" s="207"/>
      <c r="AA52" s="207"/>
      <c r="AB52" s="207"/>
      <c r="AC52" s="207"/>
      <c r="AD52" s="122"/>
      <c r="AE52" s="122"/>
      <c r="AF52" s="121"/>
      <c r="AG52" s="160"/>
      <c r="AH52" s="196"/>
    </row>
    <row r="53" spans="1:34" ht="13.5" customHeight="1">
      <c r="A53" s="139" t="s">
        <v>639</v>
      </c>
      <c r="B53" s="140"/>
      <c r="C53" s="141"/>
      <c r="D53" s="141"/>
      <c r="E53" s="141"/>
      <c r="F53" s="141"/>
      <c r="G53" s="141"/>
      <c r="H53" s="141"/>
      <c r="I53" s="141"/>
      <c r="J53" s="141"/>
      <c r="K53" s="141"/>
      <c r="L53" s="141"/>
      <c r="M53" s="141"/>
      <c r="N53" s="141"/>
      <c r="O53" s="141"/>
      <c r="P53" s="141">
        <f>(O$50+((7/12)*P$47))-((7/12)*P$42)-P$43</f>
        <v>0</v>
      </c>
      <c r="Q53" s="141">
        <f>(P$50+((7/12)*Q$47))-((7/12)*Q$42)-Q$43</f>
        <v>0</v>
      </c>
      <c r="S53" s="207"/>
      <c r="T53" s="209"/>
      <c r="U53" s="209"/>
      <c r="V53" s="209"/>
      <c r="W53" s="209"/>
      <c r="X53" s="209"/>
      <c r="Y53" s="209"/>
      <c r="Z53" s="209"/>
      <c r="AA53" s="209"/>
      <c r="AB53" s="209"/>
      <c r="AC53" s="209"/>
      <c r="AD53" s="123"/>
      <c r="AE53" s="123"/>
      <c r="AF53" s="123"/>
      <c r="AG53" s="123"/>
      <c r="AH53" s="123"/>
    </row>
    <row r="54" spans="1:34" ht="13.5" customHeight="1">
      <c r="A54" s="139" t="s">
        <v>640</v>
      </c>
      <c r="B54" s="140"/>
      <c r="C54" s="141"/>
      <c r="D54" s="141"/>
      <c r="E54" s="141"/>
      <c r="F54" s="141"/>
      <c r="G54" s="141"/>
      <c r="H54" s="141"/>
      <c r="I54" s="141"/>
      <c r="J54" s="141"/>
      <c r="K54" s="141"/>
      <c r="L54" s="141"/>
      <c r="M54" s="141"/>
      <c r="N54" s="141"/>
      <c r="O54" s="141"/>
      <c r="P54" s="141">
        <f>(O$50+((8/12)*P$47))-((8/12)*P$42)-P$43</f>
        <v>0</v>
      </c>
      <c r="Q54" s="141">
        <f>(P$50+((8/12)*Q$47))-((8/12)*Q$42)-Q$43</f>
        <v>0</v>
      </c>
      <c r="S54" s="207"/>
      <c r="T54" s="206"/>
      <c r="U54" s="206"/>
      <c r="V54" s="206"/>
      <c r="W54" s="206"/>
      <c r="X54" s="206"/>
      <c r="Y54" s="206"/>
      <c r="Z54" s="206"/>
      <c r="AA54" s="206"/>
      <c r="AB54" s="206"/>
      <c r="AC54" s="206"/>
      <c r="AD54" s="197"/>
      <c r="AE54" s="197"/>
      <c r="AF54" s="197"/>
      <c r="AG54" s="197"/>
      <c r="AH54" s="149"/>
    </row>
    <row r="55" spans="1:34" ht="13.5" customHeight="1">
      <c r="A55" s="142" t="s">
        <v>641</v>
      </c>
      <c r="B55" s="143"/>
      <c r="C55" s="144"/>
      <c r="D55" s="144"/>
      <c r="E55" s="144"/>
      <c r="F55" s="144"/>
      <c r="G55" s="144"/>
      <c r="H55" s="144"/>
      <c r="I55" s="144"/>
      <c r="J55" s="144"/>
      <c r="K55" s="144"/>
      <c r="L55" s="144"/>
      <c r="M55" s="144"/>
      <c r="N55" s="144"/>
      <c r="O55" s="144"/>
      <c r="P55" s="144">
        <f>O50+P49</f>
        <v>0</v>
      </c>
      <c r="Q55" s="144">
        <f>P50+Q49</f>
        <v>0</v>
      </c>
      <c r="S55" s="207"/>
      <c r="T55" s="206"/>
      <c r="U55" s="206"/>
      <c r="V55" s="206"/>
      <c r="W55" s="206"/>
      <c r="X55" s="206"/>
      <c r="Y55" s="206"/>
      <c r="Z55" s="206"/>
      <c r="AA55" s="206"/>
      <c r="AB55" s="206"/>
      <c r="AC55" s="206"/>
      <c r="AD55" s="198"/>
      <c r="AE55" s="198"/>
      <c r="AF55" s="198"/>
      <c r="AG55" s="198"/>
      <c r="AH55" s="198"/>
    </row>
    <row r="56" spans="6:31" ht="14.25">
      <c r="F56" s="107"/>
      <c r="G56" s="182"/>
      <c r="H56" s="182"/>
      <c r="L56" s="286"/>
      <c r="S56" s="149"/>
      <c r="T56" s="149"/>
      <c r="U56" s="149"/>
      <c r="V56" s="149"/>
      <c r="W56" s="149"/>
      <c r="X56" s="149"/>
      <c r="Y56" s="149"/>
      <c r="Z56" s="149"/>
      <c r="AA56" s="149"/>
      <c r="AB56" s="149"/>
      <c r="AC56" s="149"/>
      <c r="AD56" s="149"/>
      <c r="AE56" s="149"/>
    </row>
    <row r="57" spans="7:30" ht="14.25">
      <c r="G57" s="182"/>
      <c r="H57" s="182"/>
      <c r="I57" s="182"/>
      <c r="J57" s="182"/>
      <c r="K57" s="182"/>
      <c r="L57" s="182"/>
      <c r="S57" s="149"/>
      <c r="T57" s="149"/>
      <c r="U57" s="149"/>
      <c r="V57" s="149"/>
      <c r="W57" s="149"/>
      <c r="X57" s="149"/>
      <c r="Y57" s="149"/>
      <c r="Z57" s="149"/>
      <c r="AA57" s="149"/>
      <c r="AB57" s="149"/>
      <c r="AC57" s="149"/>
      <c r="AD57" s="149"/>
    </row>
    <row r="58" spans="1:30" ht="14.25">
      <c r="A58" s="212" t="s">
        <v>763</v>
      </c>
      <c r="B58" s="199">
        <v>1</v>
      </c>
      <c r="C58" s="199">
        <f aca="true" t="shared" si="38" ref="C58:I58">B58+1</f>
        <v>2</v>
      </c>
      <c r="D58" s="199">
        <f t="shared" si="38"/>
        <v>3</v>
      </c>
      <c r="E58" s="199">
        <f t="shared" si="38"/>
        <v>4</v>
      </c>
      <c r="F58" s="199">
        <f t="shared" si="38"/>
        <v>5</v>
      </c>
      <c r="G58" s="199">
        <f t="shared" si="38"/>
        <v>6</v>
      </c>
      <c r="H58" s="199">
        <f t="shared" si="38"/>
        <v>7</v>
      </c>
      <c r="I58" s="199">
        <f t="shared" si="38"/>
        <v>8</v>
      </c>
      <c r="J58" s="199">
        <f>I58+1</f>
        <v>9</v>
      </c>
      <c r="K58" s="199">
        <f>J58+1</f>
        <v>10</v>
      </c>
      <c r="L58" s="199">
        <f>K58+1</f>
        <v>11</v>
      </c>
      <c r="M58" s="200">
        <f>L58+1</f>
        <v>12</v>
      </c>
      <c r="S58" s="149"/>
      <c r="T58" s="198"/>
      <c r="U58" s="198"/>
      <c r="V58" s="198"/>
      <c r="W58" s="198"/>
      <c r="X58" s="149"/>
      <c r="Y58" s="149"/>
      <c r="Z58" s="149"/>
      <c r="AA58" s="149"/>
      <c r="AB58" s="149"/>
      <c r="AC58" s="149"/>
      <c r="AD58" s="149"/>
    </row>
    <row r="59" spans="1:30" ht="14.25">
      <c r="A59" s="202"/>
      <c r="B59" s="201" t="s">
        <v>659</v>
      </c>
      <c r="C59" s="201" t="s">
        <v>660</v>
      </c>
      <c r="D59" s="201" t="s">
        <v>661</v>
      </c>
      <c r="E59" s="201" t="s">
        <v>662</v>
      </c>
      <c r="F59" s="201" t="s">
        <v>663</v>
      </c>
      <c r="G59" s="201" t="s">
        <v>664</v>
      </c>
      <c r="H59" s="201" t="s">
        <v>665</v>
      </c>
      <c r="I59" s="201" t="s">
        <v>666</v>
      </c>
      <c r="J59" s="201" t="s">
        <v>667</v>
      </c>
      <c r="K59" s="213" t="s">
        <v>668</v>
      </c>
      <c r="L59" s="213" t="s">
        <v>669</v>
      </c>
      <c r="M59" s="214" t="s">
        <v>670</v>
      </c>
      <c r="S59" s="149"/>
      <c r="T59" s="198"/>
      <c r="U59" s="198"/>
      <c r="V59" s="198"/>
      <c r="W59" s="198"/>
      <c r="X59" s="149"/>
      <c r="Y59" s="149"/>
      <c r="Z59" s="149"/>
      <c r="AA59" s="149"/>
      <c r="AB59" s="149"/>
      <c r="AC59" s="149"/>
      <c r="AD59" s="149"/>
    </row>
    <row r="60" spans="1:30" ht="14.25">
      <c r="A60" s="202" t="s">
        <v>672</v>
      </c>
      <c r="B60" s="203">
        <f>$P50</f>
        <v>0</v>
      </c>
      <c r="C60" s="203">
        <f>B63</f>
        <v>0</v>
      </c>
      <c r="D60" s="203">
        <f aca="true" t="shared" si="39" ref="D60:L60">C63</f>
        <v>0</v>
      </c>
      <c r="E60" s="203">
        <f t="shared" si="39"/>
        <v>0</v>
      </c>
      <c r="F60" s="203">
        <f t="shared" si="39"/>
        <v>0</v>
      </c>
      <c r="G60" s="203">
        <f t="shared" si="39"/>
        <v>0</v>
      </c>
      <c r="H60" s="203">
        <f t="shared" si="39"/>
        <v>0</v>
      </c>
      <c r="I60" s="203">
        <f t="shared" si="39"/>
        <v>0</v>
      </c>
      <c r="J60" s="203">
        <f t="shared" si="39"/>
        <v>0</v>
      </c>
      <c r="K60" s="203">
        <f t="shared" si="39"/>
        <v>0</v>
      </c>
      <c r="L60" s="203">
        <f t="shared" si="39"/>
        <v>0</v>
      </c>
      <c r="M60" s="204">
        <f>L63</f>
        <v>0</v>
      </c>
      <c r="S60" s="149"/>
      <c r="T60" s="198"/>
      <c r="U60" s="198"/>
      <c r="V60" s="198"/>
      <c r="W60" s="198"/>
      <c r="X60" s="149"/>
      <c r="Y60" s="149"/>
      <c r="Z60" s="149"/>
      <c r="AA60" s="149"/>
      <c r="AB60" s="149"/>
      <c r="AC60" s="149"/>
      <c r="AD60" s="149"/>
    </row>
    <row r="61" spans="1:30" ht="14.25">
      <c r="A61" s="202" t="s">
        <v>764</v>
      </c>
      <c r="B61" s="203">
        <f>$Q47/12</f>
        <v>0</v>
      </c>
      <c r="C61" s="203">
        <f aca="true" t="shared" si="40" ref="C61:M61">$Q47/12</f>
        <v>0</v>
      </c>
      <c r="D61" s="203">
        <f t="shared" si="40"/>
        <v>0</v>
      </c>
      <c r="E61" s="203">
        <f t="shared" si="40"/>
        <v>0</v>
      </c>
      <c r="F61" s="203">
        <f t="shared" si="40"/>
        <v>0</v>
      </c>
      <c r="G61" s="203">
        <f t="shared" si="40"/>
        <v>0</v>
      </c>
      <c r="H61" s="203">
        <f t="shared" si="40"/>
        <v>0</v>
      </c>
      <c r="I61" s="203">
        <f t="shared" si="40"/>
        <v>0</v>
      </c>
      <c r="J61" s="203">
        <f t="shared" si="40"/>
        <v>0</v>
      </c>
      <c r="K61" s="203">
        <f t="shared" si="40"/>
        <v>0</v>
      </c>
      <c r="L61" s="203">
        <f t="shared" si="40"/>
        <v>0</v>
      </c>
      <c r="M61" s="203">
        <f t="shared" si="40"/>
        <v>0</v>
      </c>
      <c r="N61" s="147"/>
      <c r="O61" s="106"/>
      <c r="P61" s="106"/>
      <c r="Q61" s="106"/>
      <c r="R61" s="106"/>
      <c r="S61" s="149"/>
      <c r="T61" s="198"/>
      <c r="U61" s="198"/>
      <c r="V61" s="198"/>
      <c r="W61" s="198"/>
      <c r="X61" s="149"/>
      <c r="Y61" s="149"/>
      <c r="Z61" s="149"/>
      <c r="AA61" s="149"/>
      <c r="AB61" s="149"/>
      <c r="AC61" s="149"/>
      <c r="AD61" s="149"/>
    </row>
    <row r="62" spans="1:30" ht="14.25">
      <c r="A62" s="202" t="s">
        <v>765</v>
      </c>
      <c r="B62" s="203">
        <f>$Q42/12</f>
        <v>0</v>
      </c>
      <c r="C62" s="203">
        <f aca="true" t="shared" si="41" ref="C62:M62">$Q42/12</f>
        <v>0</v>
      </c>
      <c r="D62" s="203">
        <f t="shared" si="41"/>
        <v>0</v>
      </c>
      <c r="E62" s="203">
        <f t="shared" si="41"/>
        <v>0</v>
      </c>
      <c r="F62" s="203">
        <f t="shared" si="41"/>
        <v>0</v>
      </c>
      <c r="G62" s="203">
        <f t="shared" si="41"/>
        <v>0</v>
      </c>
      <c r="H62" s="203">
        <f t="shared" si="41"/>
        <v>0</v>
      </c>
      <c r="I62" s="203">
        <f t="shared" si="41"/>
        <v>0</v>
      </c>
      <c r="J62" s="203">
        <f t="shared" si="41"/>
        <v>0</v>
      </c>
      <c r="K62" s="203">
        <f t="shared" si="41"/>
        <v>0</v>
      </c>
      <c r="L62" s="203">
        <f t="shared" si="41"/>
        <v>0</v>
      </c>
      <c r="M62" s="203">
        <f t="shared" si="41"/>
        <v>0</v>
      </c>
      <c r="N62" s="147"/>
      <c r="O62" s="106"/>
      <c r="P62" s="106"/>
      <c r="Q62" s="106"/>
      <c r="R62" s="106"/>
      <c r="S62" s="149"/>
      <c r="T62" s="198"/>
      <c r="U62" s="198"/>
      <c r="V62" s="198"/>
      <c r="W62" s="198"/>
      <c r="X62" s="149"/>
      <c r="Y62" s="149"/>
      <c r="Z62" s="149"/>
      <c r="AA62" s="149"/>
      <c r="AB62" s="149"/>
      <c r="AC62" s="149"/>
      <c r="AD62" s="149"/>
    </row>
    <row r="63" spans="1:30" ht="14.25">
      <c r="A63" s="205" t="s">
        <v>671</v>
      </c>
      <c r="B63" s="215">
        <f>B60+B61-B62</f>
        <v>0</v>
      </c>
      <c r="C63" s="215">
        <f>C60+C61-C62</f>
        <v>0</v>
      </c>
      <c r="D63" s="215">
        <f>D60+D61-D62</f>
        <v>0</v>
      </c>
      <c r="E63" s="215">
        <f aca="true" t="shared" si="42" ref="E63:M63">E60+E61-E62</f>
        <v>0</v>
      </c>
      <c r="F63" s="215">
        <f t="shared" si="42"/>
        <v>0</v>
      </c>
      <c r="G63" s="215">
        <f t="shared" si="42"/>
        <v>0</v>
      </c>
      <c r="H63" s="215">
        <f t="shared" si="42"/>
        <v>0</v>
      </c>
      <c r="I63" s="215">
        <f t="shared" si="42"/>
        <v>0</v>
      </c>
      <c r="J63" s="215">
        <f t="shared" si="42"/>
        <v>0</v>
      </c>
      <c r="K63" s="215">
        <f t="shared" si="42"/>
        <v>0</v>
      </c>
      <c r="L63" s="215">
        <f>L60+L61-L62</f>
        <v>0</v>
      </c>
      <c r="M63" s="215">
        <f t="shared" si="42"/>
        <v>0</v>
      </c>
      <c r="N63" s="147"/>
      <c r="O63" s="106"/>
      <c r="P63" s="106"/>
      <c r="Q63" s="106"/>
      <c r="R63" s="106"/>
      <c r="S63" s="149"/>
      <c r="T63" s="198"/>
      <c r="U63" s="198"/>
      <c r="V63" s="198"/>
      <c r="W63" s="198"/>
      <c r="X63" s="149"/>
      <c r="Y63" s="149"/>
      <c r="Z63" s="149"/>
      <c r="AA63" s="149"/>
      <c r="AB63" s="149"/>
      <c r="AC63" s="149"/>
      <c r="AD63" s="149"/>
    </row>
    <row r="64" spans="1:30" ht="14.25">
      <c r="A64" s="106"/>
      <c r="B64" s="180"/>
      <c r="C64" s="180"/>
      <c r="D64" s="180"/>
      <c r="E64" s="180"/>
      <c r="F64" s="180"/>
      <c r="G64" s="180"/>
      <c r="H64" s="180"/>
      <c r="I64" s="180"/>
      <c r="J64" s="180"/>
      <c r="K64" s="180"/>
      <c r="L64" s="180"/>
      <c r="M64" s="180"/>
      <c r="N64" s="180"/>
      <c r="O64" s="180"/>
      <c r="P64" s="180"/>
      <c r="Q64" s="180"/>
      <c r="R64" s="180"/>
      <c r="S64" s="241"/>
      <c r="T64" s="198"/>
      <c r="U64" s="198"/>
      <c r="V64" s="198"/>
      <c r="W64" s="198"/>
      <c r="X64" s="149"/>
      <c r="Y64" s="149"/>
      <c r="Z64" s="149"/>
      <c r="AA64" s="149"/>
      <c r="AB64" s="149"/>
      <c r="AC64" s="149"/>
      <c r="AD64" s="149"/>
    </row>
    <row r="65" spans="1:30" ht="14.25">
      <c r="A65" s="106"/>
      <c r="B65" s="180"/>
      <c r="C65" s="107"/>
      <c r="D65" s="107"/>
      <c r="E65" s="107"/>
      <c r="F65" s="107"/>
      <c r="G65" s="107"/>
      <c r="H65" s="107"/>
      <c r="I65" s="107"/>
      <c r="J65" s="107"/>
      <c r="K65" s="107"/>
      <c r="L65" s="180"/>
      <c r="M65" s="180"/>
      <c r="N65" s="180"/>
      <c r="O65" s="180"/>
      <c r="P65" s="180"/>
      <c r="Q65" s="180"/>
      <c r="R65" s="180"/>
      <c r="S65" s="241"/>
      <c r="T65" s="198"/>
      <c r="U65" s="198"/>
      <c r="V65" s="198"/>
      <c r="W65" s="198"/>
      <c r="X65" s="149"/>
      <c r="Y65" s="149"/>
      <c r="Z65" s="149"/>
      <c r="AA65" s="149"/>
      <c r="AB65" s="149"/>
      <c r="AC65" s="149"/>
      <c r="AD65" s="149"/>
    </row>
    <row r="66" spans="2:23" s="149" customFormat="1" ht="14.25">
      <c r="B66" s="241"/>
      <c r="C66" s="241"/>
      <c r="D66" s="241"/>
      <c r="E66" s="241"/>
      <c r="F66" s="241"/>
      <c r="G66" s="241"/>
      <c r="H66" s="241"/>
      <c r="I66" s="241"/>
      <c r="J66" s="241"/>
      <c r="K66" s="241"/>
      <c r="L66" s="241"/>
      <c r="M66" s="241"/>
      <c r="N66" s="241"/>
      <c r="O66" s="241"/>
      <c r="P66" s="241"/>
      <c r="Q66" s="241"/>
      <c r="R66" s="241"/>
      <c r="S66" s="241"/>
      <c r="T66" s="198"/>
      <c r="U66" s="198"/>
      <c r="V66" s="198"/>
      <c r="W66" s="198"/>
    </row>
    <row r="67" spans="2:23" s="149" customFormat="1" ht="14.25">
      <c r="B67" s="241"/>
      <c r="C67" s="241"/>
      <c r="D67" s="241"/>
      <c r="E67" s="241"/>
      <c r="F67" s="241"/>
      <c r="G67" s="241"/>
      <c r="H67" s="241"/>
      <c r="I67" s="241"/>
      <c r="J67" s="241"/>
      <c r="K67" s="241"/>
      <c r="L67" s="241"/>
      <c r="M67" s="241"/>
      <c r="N67" s="241"/>
      <c r="O67" s="241"/>
      <c r="P67" s="241"/>
      <c r="Q67" s="241"/>
      <c r="R67" s="241"/>
      <c r="S67" s="241"/>
      <c r="T67" s="198"/>
      <c r="U67" s="198"/>
      <c r="V67" s="198"/>
      <c r="W67" s="198"/>
    </row>
    <row r="68" spans="2:23" s="149" customFormat="1" ht="14.25">
      <c r="B68" s="241"/>
      <c r="C68" s="241"/>
      <c r="D68" s="241"/>
      <c r="E68" s="241"/>
      <c r="F68" s="241"/>
      <c r="G68" s="241"/>
      <c r="H68" s="241"/>
      <c r="I68" s="241"/>
      <c r="J68" s="241"/>
      <c r="K68" s="241"/>
      <c r="L68" s="241"/>
      <c r="M68" s="241"/>
      <c r="N68" s="241"/>
      <c r="O68" s="241"/>
      <c r="P68" s="241"/>
      <c r="Q68" s="241"/>
      <c r="R68" s="241"/>
      <c r="S68" s="241"/>
      <c r="T68" s="198"/>
      <c r="U68" s="198"/>
      <c r="V68" s="198"/>
      <c r="W68" s="198"/>
    </row>
    <row r="69" spans="2:23" s="149" customFormat="1" ht="14.25">
      <c r="B69" s="241"/>
      <c r="C69" s="241"/>
      <c r="D69" s="241"/>
      <c r="E69" s="241"/>
      <c r="F69" s="241"/>
      <c r="G69" s="241"/>
      <c r="H69" s="241"/>
      <c r="I69" s="241"/>
      <c r="J69" s="241"/>
      <c r="K69" s="241"/>
      <c r="L69" s="241"/>
      <c r="M69" s="241"/>
      <c r="N69" s="241"/>
      <c r="O69" s="241"/>
      <c r="P69" s="241"/>
      <c r="Q69" s="241"/>
      <c r="R69" s="241"/>
      <c r="S69" s="241"/>
      <c r="T69" s="198"/>
      <c r="U69" s="198"/>
      <c r="V69" s="198"/>
      <c r="W69" s="198"/>
    </row>
    <row r="70" spans="2:23" s="149" customFormat="1" ht="14.25">
      <c r="B70" s="241"/>
      <c r="C70" s="241"/>
      <c r="D70" s="241"/>
      <c r="E70" s="241"/>
      <c r="F70" s="241"/>
      <c r="G70" s="241"/>
      <c r="H70" s="241"/>
      <c r="I70" s="241"/>
      <c r="J70" s="241"/>
      <c r="K70" s="241"/>
      <c r="L70" s="241"/>
      <c r="M70" s="241"/>
      <c r="N70" s="241"/>
      <c r="O70" s="241"/>
      <c r="P70" s="241"/>
      <c r="Q70" s="241"/>
      <c r="R70" s="241"/>
      <c r="S70" s="241"/>
      <c r="T70" s="198"/>
      <c r="U70" s="198"/>
      <c r="V70" s="198"/>
      <c r="W70" s="198"/>
    </row>
    <row r="71" spans="2:23" s="149" customFormat="1" ht="14.25">
      <c r="B71" s="241"/>
      <c r="C71" s="241"/>
      <c r="D71" s="241"/>
      <c r="E71" s="241"/>
      <c r="F71" s="241"/>
      <c r="G71" s="241"/>
      <c r="H71" s="241"/>
      <c r="I71" s="241"/>
      <c r="J71" s="241"/>
      <c r="K71" s="241"/>
      <c r="L71" s="241"/>
      <c r="M71" s="241"/>
      <c r="N71" s="241"/>
      <c r="O71" s="241"/>
      <c r="P71" s="241"/>
      <c r="Q71" s="241"/>
      <c r="R71" s="241"/>
      <c r="S71" s="241"/>
      <c r="T71" s="198"/>
      <c r="U71" s="198"/>
      <c r="V71" s="198"/>
      <c r="W71" s="198"/>
    </row>
    <row r="72" spans="2:23" s="149" customFormat="1" ht="14.25">
      <c r="B72" s="241"/>
      <c r="C72" s="241"/>
      <c r="D72" s="241"/>
      <c r="E72" s="241"/>
      <c r="F72" s="241"/>
      <c r="G72" s="241"/>
      <c r="H72" s="241"/>
      <c r="I72" s="241"/>
      <c r="J72" s="241"/>
      <c r="K72" s="241"/>
      <c r="L72" s="241"/>
      <c r="M72" s="241"/>
      <c r="N72" s="241"/>
      <c r="O72" s="241"/>
      <c r="P72" s="241"/>
      <c r="Q72" s="241"/>
      <c r="R72" s="241"/>
      <c r="S72" s="241"/>
      <c r="T72" s="198"/>
      <c r="U72" s="198"/>
      <c r="V72" s="198"/>
      <c r="W72" s="198"/>
    </row>
    <row r="73" spans="2:23" s="149" customFormat="1" ht="14.25">
      <c r="B73" s="241"/>
      <c r="C73" s="241"/>
      <c r="D73" s="241"/>
      <c r="E73" s="241"/>
      <c r="F73" s="241"/>
      <c r="G73" s="241"/>
      <c r="H73" s="241"/>
      <c r="I73" s="241"/>
      <c r="J73" s="241"/>
      <c r="K73" s="241"/>
      <c r="L73" s="241"/>
      <c r="M73" s="241"/>
      <c r="N73" s="241"/>
      <c r="O73" s="241"/>
      <c r="P73" s="241"/>
      <c r="Q73" s="241"/>
      <c r="R73" s="241"/>
      <c r="S73" s="241"/>
      <c r="T73" s="198"/>
      <c r="U73" s="198"/>
      <c r="V73" s="198"/>
      <c r="W73" s="198"/>
    </row>
    <row r="74" spans="1:21" s="149" customFormat="1" ht="14.25">
      <c r="A74" s="150"/>
      <c r="B74" s="150"/>
      <c r="C74" s="150"/>
      <c r="D74" s="150"/>
      <c r="E74" s="150"/>
      <c r="F74" s="150"/>
      <c r="G74" s="150"/>
      <c r="H74" s="150"/>
      <c r="I74" s="150"/>
      <c r="J74" s="150"/>
      <c r="K74" s="150"/>
      <c r="L74" s="150"/>
      <c r="R74" s="151"/>
      <c r="S74" s="151"/>
      <c r="T74" s="151"/>
      <c r="U74" s="151"/>
    </row>
    <row r="75" spans="1:21" s="149" customFormat="1" ht="14.25">
      <c r="A75" s="257"/>
      <c r="B75" s="253"/>
      <c r="C75" s="253"/>
      <c r="D75" s="253"/>
      <c r="E75" s="261"/>
      <c r="H75" s="150"/>
      <c r="I75" s="150"/>
      <c r="J75" s="150"/>
      <c r="K75" s="150"/>
      <c r="L75" s="150"/>
      <c r="M75" s="154"/>
      <c r="N75" s="154"/>
      <c r="O75" s="154"/>
      <c r="P75" s="154"/>
      <c r="Q75" s="154"/>
      <c r="R75" s="151"/>
      <c r="S75" s="151"/>
      <c r="T75" s="151"/>
      <c r="U75" s="151"/>
    </row>
    <row r="76" spans="1:21" s="149" customFormat="1" ht="14.25">
      <c r="A76" s="254"/>
      <c r="B76" s="64"/>
      <c r="C76" s="64"/>
      <c r="D76" s="65"/>
      <c r="E76" s="262"/>
      <c r="H76" s="150"/>
      <c r="I76" s="150"/>
      <c r="J76" s="150"/>
      <c r="K76" s="150"/>
      <c r="L76" s="150"/>
      <c r="M76" s="154"/>
      <c r="N76" s="155"/>
      <c r="O76" s="155"/>
      <c r="P76" s="155"/>
      <c r="Q76" s="155"/>
      <c r="R76" s="151"/>
      <c r="S76" s="151"/>
      <c r="T76" s="151"/>
      <c r="U76" s="151"/>
    </row>
    <row r="77" spans="1:21" s="149" customFormat="1" ht="14.25">
      <c r="A77" s="254"/>
      <c r="B77" s="64"/>
      <c r="C77" s="64"/>
      <c r="D77" s="64"/>
      <c r="E77" s="69"/>
      <c r="H77" s="150"/>
      <c r="I77" s="150"/>
      <c r="J77" s="150"/>
      <c r="K77" s="150"/>
      <c r="L77" s="150"/>
      <c r="M77" s="263"/>
      <c r="N77" s="154"/>
      <c r="O77" s="154"/>
      <c r="P77" s="154"/>
      <c r="Q77" s="154"/>
      <c r="R77" s="151"/>
      <c r="S77" s="151"/>
      <c r="T77" s="151"/>
      <c r="U77" s="151"/>
    </row>
    <row r="78" spans="1:21" s="149" customFormat="1" ht="14.25">
      <c r="A78" s="257"/>
      <c r="B78" s="244"/>
      <c r="C78" s="244"/>
      <c r="D78" s="244"/>
      <c r="E78" s="69"/>
      <c r="G78" s="241"/>
      <c r="H78" s="150"/>
      <c r="I78" s="150"/>
      <c r="J78" s="150"/>
      <c r="K78" s="150"/>
      <c r="L78" s="150"/>
      <c r="M78" s="151"/>
      <c r="N78" s="151"/>
      <c r="O78" s="151"/>
      <c r="P78" s="151"/>
      <c r="Q78" s="151"/>
      <c r="R78" s="151"/>
      <c r="S78" s="151"/>
      <c r="T78" s="151"/>
      <c r="U78" s="151"/>
    </row>
    <row r="79" spans="1:21" s="149" customFormat="1" ht="14.25">
      <c r="A79" s="254"/>
      <c r="B79" s="64"/>
      <c r="C79" s="64"/>
      <c r="D79" s="64"/>
      <c r="E79" s="69"/>
      <c r="H79" s="150"/>
      <c r="I79" s="150"/>
      <c r="J79" s="150"/>
      <c r="K79" s="150"/>
      <c r="L79" s="150"/>
      <c r="M79" s="263"/>
      <c r="N79" s="154"/>
      <c r="O79" s="154"/>
      <c r="P79" s="154"/>
      <c r="Q79" s="154"/>
      <c r="R79" s="151"/>
      <c r="S79" s="151"/>
      <c r="T79" s="151"/>
      <c r="U79" s="151"/>
    </row>
    <row r="80" spans="1:21" s="149" customFormat="1" ht="14.25">
      <c r="A80" s="257"/>
      <c r="B80" s="244"/>
      <c r="C80" s="244"/>
      <c r="D80" s="244"/>
      <c r="E80" s="264"/>
      <c r="G80" s="241"/>
      <c r="H80" s="150"/>
      <c r="I80" s="150"/>
      <c r="J80" s="150"/>
      <c r="K80" s="150"/>
      <c r="L80" s="150"/>
      <c r="M80" s="151"/>
      <c r="N80" s="154"/>
      <c r="O80" s="154"/>
      <c r="P80" s="154"/>
      <c r="Q80" s="154"/>
      <c r="R80" s="151"/>
      <c r="S80" s="151"/>
      <c r="T80" s="151"/>
      <c r="U80" s="151"/>
    </row>
    <row r="81" spans="1:21" s="149" customFormat="1" ht="14.25">
      <c r="A81" s="254"/>
      <c r="B81" s="64"/>
      <c r="C81" s="65"/>
      <c r="D81" s="64"/>
      <c r="E81" s="69"/>
      <c r="H81" s="161"/>
      <c r="I81" s="161"/>
      <c r="J81" s="161"/>
      <c r="K81" s="161"/>
      <c r="L81" s="162"/>
      <c r="M81" s="263"/>
      <c r="N81" s="154"/>
      <c r="O81" s="154"/>
      <c r="P81" s="154"/>
      <c r="Q81" s="154"/>
      <c r="R81" s="151"/>
      <c r="S81" s="151"/>
      <c r="T81" s="151"/>
      <c r="U81" s="151"/>
    </row>
    <row r="82" spans="1:21" s="149" customFormat="1" ht="14.25">
      <c r="A82" s="254"/>
      <c r="B82" s="64"/>
      <c r="C82" s="64"/>
      <c r="D82" s="64"/>
      <c r="E82" s="265"/>
      <c r="H82" s="161"/>
      <c r="I82" s="161"/>
      <c r="J82" s="161"/>
      <c r="K82" s="161"/>
      <c r="L82" s="161"/>
      <c r="M82" s="151"/>
      <c r="N82" s="151"/>
      <c r="O82" s="151"/>
      <c r="P82" s="151"/>
      <c r="Q82" s="151"/>
      <c r="R82" s="151"/>
      <c r="S82" s="151"/>
      <c r="T82" s="151"/>
      <c r="U82" s="151"/>
    </row>
    <row r="83" spans="1:21" s="149" customFormat="1" ht="14.25">
      <c r="A83" s="257"/>
      <c r="B83" s="244"/>
      <c r="C83" s="244"/>
      <c r="D83" s="244"/>
      <c r="E83" s="264"/>
      <c r="G83" s="241"/>
      <c r="H83" s="161"/>
      <c r="I83" s="161"/>
      <c r="J83" s="161"/>
      <c r="K83" s="161"/>
      <c r="L83" s="161"/>
      <c r="M83" s="151"/>
      <c r="N83" s="151"/>
      <c r="O83" s="151"/>
      <c r="P83" s="151"/>
      <c r="Q83" s="151"/>
      <c r="R83" s="151"/>
      <c r="S83" s="151"/>
      <c r="T83" s="151"/>
      <c r="U83" s="151"/>
    </row>
    <row r="84" spans="1:21" s="149" customFormat="1" ht="14.25">
      <c r="A84" s="254"/>
      <c r="B84" s="64"/>
      <c r="C84" s="65"/>
      <c r="D84" s="64"/>
      <c r="E84" s="69"/>
      <c r="H84" s="161"/>
      <c r="I84" s="161"/>
      <c r="J84" s="161"/>
      <c r="K84" s="161"/>
      <c r="L84" s="255"/>
      <c r="M84" s="263"/>
      <c r="N84" s="154"/>
      <c r="O84" s="154"/>
      <c r="P84" s="154"/>
      <c r="Q84" s="154"/>
      <c r="R84" s="151"/>
      <c r="S84" s="151"/>
      <c r="T84" s="151"/>
      <c r="U84" s="151"/>
    </row>
    <row r="85" spans="1:21" s="149" customFormat="1" ht="14.25">
      <c r="A85" s="254"/>
      <c r="B85" s="64"/>
      <c r="C85" s="64"/>
      <c r="D85" s="64"/>
      <c r="E85" s="265"/>
      <c r="H85" s="161"/>
      <c r="I85" s="161"/>
      <c r="J85" s="161"/>
      <c r="K85" s="161"/>
      <c r="L85" s="161"/>
      <c r="M85" s="151"/>
      <c r="N85" s="151"/>
      <c r="O85" s="151"/>
      <c r="P85" s="151"/>
      <c r="Q85" s="151"/>
      <c r="R85" s="151"/>
      <c r="S85" s="151"/>
      <c r="T85" s="151"/>
      <c r="U85" s="151"/>
    </row>
    <row r="86" spans="1:21" s="149" customFormat="1" ht="14.25">
      <c r="A86" s="257"/>
      <c r="B86" s="244"/>
      <c r="C86" s="244"/>
      <c r="D86" s="244"/>
      <c r="E86" s="84"/>
      <c r="G86" s="241"/>
      <c r="H86" s="161"/>
      <c r="I86" s="161"/>
      <c r="J86" s="161"/>
      <c r="K86" s="161"/>
      <c r="L86" s="161"/>
      <c r="M86" s="151"/>
      <c r="N86" s="151"/>
      <c r="O86" s="151"/>
      <c r="P86" s="151"/>
      <c r="Q86" s="151"/>
      <c r="R86" s="151"/>
      <c r="S86" s="151"/>
      <c r="T86" s="151"/>
      <c r="U86" s="151"/>
    </row>
    <row r="87" spans="1:21" s="149" customFormat="1" ht="14.25">
      <c r="A87" s="256"/>
      <c r="B87" s="242"/>
      <c r="C87" s="243"/>
      <c r="D87" s="242"/>
      <c r="E87" s="68"/>
      <c r="F87" s="246"/>
      <c r="G87" s="246"/>
      <c r="H87" s="161"/>
      <c r="I87" s="161"/>
      <c r="J87" s="161"/>
      <c r="K87" s="161"/>
      <c r="L87" s="161"/>
      <c r="M87" s="151"/>
      <c r="N87" s="151"/>
      <c r="O87" s="151"/>
      <c r="P87" s="151"/>
      <c r="Q87" s="151"/>
      <c r="R87" s="151"/>
      <c r="S87" s="151"/>
      <c r="T87" s="151"/>
      <c r="U87" s="151"/>
    </row>
    <row r="88" spans="1:21" s="149" customFormat="1" ht="14.25">
      <c r="A88" s="256"/>
      <c r="B88" s="242"/>
      <c r="C88" s="242"/>
      <c r="D88" s="242"/>
      <c r="E88" s="266"/>
      <c r="F88" s="246"/>
      <c r="G88" s="246"/>
      <c r="H88" s="161"/>
      <c r="I88" s="161"/>
      <c r="J88" s="161"/>
      <c r="K88" s="161"/>
      <c r="L88" s="161"/>
      <c r="M88" s="151"/>
      <c r="N88" s="151"/>
      <c r="O88" s="151"/>
      <c r="P88" s="151"/>
      <c r="Q88" s="151"/>
      <c r="R88" s="151"/>
      <c r="S88" s="151"/>
      <c r="T88" s="151"/>
      <c r="U88" s="151"/>
    </row>
    <row r="89" spans="1:21" s="149" customFormat="1" ht="14.25">
      <c r="A89" s="257"/>
      <c r="B89" s="244"/>
      <c r="C89" s="244"/>
      <c r="D89" s="244"/>
      <c r="E89" s="244"/>
      <c r="F89" s="246"/>
      <c r="G89" s="258"/>
      <c r="H89" s="161"/>
      <c r="I89" s="161"/>
      <c r="J89" s="161"/>
      <c r="K89" s="161"/>
      <c r="L89" s="161"/>
      <c r="M89" s="151"/>
      <c r="N89" s="151"/>
      <c r="O89" s="151"/>
      <c r="P89" s="151"/>
      <c r="Q89" s="151"/>
      <c r="R89" s="151"/>
      <c r="S89" s="151"/>
      <c r="T89" s="122"/>
      <c r="U89" s="122"/>
    </row>
    <row r="90" spans="1:21" s="149" customFormat="1" ht="14.25">
      <c r="A90" s="256"/>
      <c r="B90" s="242"/>
      <c r="C90" s="243"/>
      <c r="D90" s="242"/>
      <c r="E90" s="68"/>
      <c r="F90" s="246"/>
      <c r="G90" s="246"/>
      <c r="H90" s="161"/>
      <c r="I90" s="161"/>
      <c r="J90" s="161"/>
      <c r="K90" s="161"/>
      <c r="L90" s="161"/>
      <c r="M90" s="151"/>
      <c r="N90" s="151"/>
      <c r="O90" s="151"/>
      <c r="P90" s="151"/>
      <c r="Q90" s="151"/>
      <c r="R90" s="151"/>
      <c r="S90" s="151"/>
      <c r="T90" s="122"/>
      <c r="U90" s="122"/>
    </row>
    <row r="91" spans="1:21" s="149" customFormat="1" ht="14.25">
      <c r="A91" s="256"/>
      <c r="B91" s="242"/>
      <c r="C91" s="242"/>
      <c r="D91" s="242"/>
      <c r="E91" s="266"/>
      <c r="F91" s="246"/>
      <c r="G91" s="246"/>
      <c r="H91" s="161"/>
      <c r="I91" s="161"/>
      <c r="J91" s="161"/>
      <c r="K91" s="161"/>
      <c r="L91" s="161"/>
      <c r="M91" s="151"/>
      <c r="N91" s="151"/>
      <c r="O91" s="151"/>
      <c r="P91" s="151"/>
      <c r="Q91" s="151"/>
      <c r="R91" s="151"/>
      <c r="S91" s="151"/>
      <c r="T91" s="122"/>
      <c r="U91" s="122"/>
    </row>
    <row r="92" spans="1:21" s="149" customFormat="1" ht="14.25">
      <c r="A92" s="257"/>
      <c r="B92" s="244"/>
      <c r="C92" s="244"/>
      <c r="D92" s="244"/>
      <c r="E92" s="244"/>
      <c r="F92" s="246"/>
      <c r="G92" s="258"/>
      <c r="H92" s="161"/>
      <c r="I92" s="161"/>
      <c r="J92" s="161"/>
      <c r="K92" s="161"/>
      <c r="L92" s="161"/>
      <c r="M92" s="151"/>
      <c r="N92" s="151"/>
      <c r="O92" s="151"/>
      <c r="P92" s="151"/>
      <c r="Q92" s="151"/>
      <c r="R92" s="151"/>
      <c r="T92" s="122"/>
      <c r="U92" s="122"/>
    </row>
    <row r="93" spans="1:21" s="149" customFormat="1" ht="14.25">
      <c r="A93" s="257"/>
      <c r="B93" s="242"/>
      <c r="C93" s="244"/>
      <c r="D93" s="242"/>
      <c r="E93" s="244"/>
      <c r="F93" s="246"/>
      <c r="G93" s="258"/>
      <c r="H93" s="161"/>
      <c r="I93" s="161"/>
      <c r="J93" s="161"/>
      <c r="K93" s="161"/>
      <c r="L93" s="161"/>
      <c r="M93" s="151"/>
      <c r="N93" s="151"/>
      <c r="O93" s="151"/>
      <c r="P93" s="151"/>
      <c r="Q93" s="151"/>
      <c r="R93" s="151"/>
      <c r="S93" s="151"/>
      <c r="T93" s="121"/>
      <c r="U93" s="122"/>
    </row>
    <row r="94" spans="1:21" s="149" customFormat="1" ht="14.25">
      <c r="A94" s="257"/>
      <c r="B94" s="244"/>
      <c r="C94" s="244"/>
      <c r="D94" s="242"/>
      <c r="E94" s="245"/>
      <c r="F94" s="246"/>
      <c r="G94" s="258"/>
      <c r="H94" s="161"/>
      <c r="I94" s="161"/>
      <c r="J94" s="161"/>
      <c r="K94" s="161"/>
      <c r="L94" s="161"/>
      <c r="M94" s="151"/>
      <c r="N94" s="151"/>
      <c r="O94" s="151"/>
      <c r="P94" s="151"/>
      <c r="Q94" s="151"/>
      <c r="R94" s="151"/>
      <c r="S94" s="151"/>
      <c r="T94" s="122"/>
      <c r="U94" s="122"/>
    </row>
    <row r="95" spans="1:21" s="149" customFormat="1" ht="14.25">
      <c r="A95" s="257"/>
      <c r="B95" s="244"/>
      <c r="C95" s="244"/>
      <c r="D95" s="244"/>
      <c r="E95" s="244"/>
      <c r="F95" s="246"/>
      <c r="G95" s="258"/>
      <c r="H95" s="161"/>
      <c r="I95" s="161"/>
      <c r="J95" s="161"/>
      <c r="K95" s="161"/>
      <c r="L95" s="161"/>
      <c r="M95" s="151"/>
      <c r="N95" s="151"/>
      <c r="O95" s="151"/>
      <c r="P95" s="151"/>
      <c r="Q95" s="151"/>
      <c r="R95" s="151"/>
      <c r="T95" s="122"/>
      <c r="U95" s="122"/>
    </row>
    <row r="96" spans="1:21" s="149" customFormat="1" ht="14.25">
      <c r="A96" s="257"/>
      <c r="B96" s="244"/>
      <c r="C96" s="244"/>
      <c r="D96" s="242"/>
      <c r="E96" s="244"/>
      <c r="F96" s="246"/>
      <c r="G96" s="258"/>
      <c r="H96" s="161"/>
      <c r="I96" s="161"/>
      <c r="J96" s="161"/>
      <c r="K96" s="161"/>
      <c r="L96" s="161"/>
      <c r="M96" s="151"/>
      <c r="N96" s="151"/>
      <c r="O96" s="151"/>
      <c r="P96" s="151"/>
      <c r="Q96" s="151"/>
      <c r="R96" s="151"/>
      <c r="S96" s="151"/>
      <c r="T96" s="122"/>
      <c r="U96" s="122"/>
    </row>
    <row r="97" spans="1:21" s="149" customFormat="1" ht="14.25">
      <c r="A97" s="257"/>
      <c r="B97" s="244"/>
      <c r="C97" s="244"/>
      <c r="D97" s="242"/>
      <c r="E97" s="245"/>
      <c r="F97" s="246"/>
      <c r="G97" s="258"/>
      <c r="H97" s="161"/>
      <c r="I97" s="161"/>
      <c r="J97" s="161"/>
      <c r="K97" s="161"/>
      <c r="L97" s="161"/>
      <c r="M97" s="151"/>
      <c r="N97" s="151"/>
      <c r="O97" s="151"/>
      <c r="P97" s="151"/>
      <c r="Q97" s="151"/>
      <c r="R97" s="151"/>
      <c r="S97" s="151"/>
      <c r="T97" s="151"/>
      <c r="U97" s="151"/>
    </row>
    <row r="98" spans="1:21" s="149" customFormat="1" ht="14.25">
      <c r="A98" s="257"/>
      <c r="B98" s="244"/>
      <c r="C98" s="244"/>
      <c r="D98" s="244"/>
      <c r="E98" s="244"/>
      <c r="F98" s="246"/>
      <c r="G98" s="258"/>
      <c r="H98" s="161"/>
      <c r="I98" s="161"/>
      <c r="J98" s="161"/>
      <c r="K98" s="161"/>
      <c r="L98" s="161"/>
      <c r="M98" s="151"/>
      <c r="N98" s="151"/>
      <c r="O98" s="151"/>
      <c r="P98" s="151"/>
      <c r="Q98" s="151"/>
      <c r="R98" s="151"/>
      <c r="S98" s="151"/>
      <c r="T98" s="151"/>
      <c r="U98" s="151"/>
    </row>
    <row r="99" spans="1:21" s="149" customFormat="1" ht="14.25">
      <c r="A99" s="177"/>
      <c r="B99" s="84"/>
      <c r="C99" s="84"/>
      <c r="D99" s="84"/>
      <c r="E99" s="84"/>
      <c r="F99" s="178"/>
      <c r="G99" s="179"/>
      <c r="H99" s="161"/>
      <c r="I99" s="161"/>
      <c r="J99" s="161"/>
      <c r="K99" s="161"/>
      <c r="L99" s="161"/>
      <c r="M99" s="151"/>
      <c r="N99" s="151"/>
      <c r="O99" s="151"/>
      <c r="P99" s="151"/>
      <c r="Q99" s="151"/>
      <c r="R99" s="151"/>
      <c r="S99" s="151"/>
      <c r="T99" s="151"/>
      <c r="U99" s="151"/>
    </row>
    <row r="100" spans="8:21" s="149" customFormat="1" ht="14.25">
      <c r="H100" s="150"/>
      <c r="I100" s="150"/>
      <c r="J100" s="150"/>
      <c r="K100" s="150"/>
      <c r="L100" s="150"/>
      <c r="M100" s="151"/>
      <c r="N100" s="151"/>
      <c r="O100" s="151"/>
      <c r="P100" s="151"/>
      <c r="Q100" s="151"/>
      <c r="R100" s="151"/>
      <c r="S100" s="151"/>
      <c r="T100" s="151"/>
      <c r="U100" s="151"/>
    </row>
    <row r="101" s="149" customFormat="1" ht="14.25">
      <c r="A101" s="267"/>
    </row>
    <row r="102" spans="7:25" s="149" customFormat="1" ht="14.25">
      <c r="G102" s="268"/>
      <c r="M102" s="268"/>
      <c r="N102" s="269"/>
      <c r="O102" s="269"/>
      <c r="P102" s="269"/>
      <c r="Q102" s="269"/>
      <c r="R102" s="269"/>
      <c r="S102" s="270"/>
      <c r="T102" s="269"/>
      <c r="U102" s="269"/>
      <c r="V102" s="270"/>
      <c r="W102" s="271"/>
      <c r="X102" s="271"/>
      <c r="Y102" s="272"/>
    </row>
    <row r="103" spans="14:25" s="149" customFormat="1" ht="14.25">
      <c r="N103" s="269"/>
      <c r="O103" s="269"/>
      <c r="P103" s="269"/>
      <c r="Q103" s="269"/>
      <c r="R103" s="269"/>
      <c r="S103" s="269"/>
      <c r="T103" s="269"/>
      <c r="U103" s="269"/>
      <c r="V103" s="269"/>
      <c r="W103" s="271"/>
      <c r="X103" s="271"/>
      <c r="Y103" s="271"/>
    </row>
    <row r="104" spans="2:25" s="149" customFormat="1" ht="14.25">
      <c r="B104" s="148"/>
      <c r="C104" s="148"/>
      <c r="D104" s="148"/>
      <c r="E104" s="148"/>
      <c r="F104" s="148"/>
      <c r="G104" s="148"/>
      <c r="H104" s="148"/>
      <c r="I104" s="148"/>
      <c r="J104" s="148"/>
      <c r="K104" s="148"/>
      <c r="L104" s="148"/>
      <c r="M104" s="148"/>
      <c r="N104" s="259"/>
      <c r="O104" s="259"/>
      <c r="P104" s="259"/>
      <c r="Q104" s="259"/>
      <c r="R104" s="259"/>
      <c r="S104" s="259"/>
      <c r="T104" s="259"/>
      <c r="U104" s="259"/>
      <c r="V104" s="259"/>
      <c r="W104" s="260"/>
      <c r="X104" s="260"/>
      <c r="Y104" s="260"/>
    </row>
    <row r="105" spans="2:25" s="149" customFormat="1" ht="14.25">
      <c r="B105" s="148"/>
      <c r="C105" s="148"/>
      <c r="D105" s="148"/>
      <c r="E105" s="148"/>
      <c r="F105" s="148"/>
      <c r="G105" s="148"/>
      <c r="H105" s="148"/>
      <c r="I105" s="148"/>
      <c r="J105" s="148"/>
      <c r="K105" s="148"/>
      <c r="L105" s="148"/>
      <c r="M105" s="148"/>
      <c r="N105" s="259"/>
      <c r="O105" s="259"/>
      <c r="P105" s="259"/>
      <c r="Q105" s="259"/>
      <c r="R105" s="259"/>
      <c r="S105" s="259"/>
      <c r="T105" s="259"/>
      <c r="U105" s="259"/>
      <c r="V105" s="259"/>
      <c r="W105" s="260"/>
      <c r="X105" s="260"/>
      <c r="Y105" s="260"/>
    </row>
    <row r="106" spans="2:25" s="149" customFormat="1" ht="14.25">
      <c r="B106" s="148"/>
      <c r="C106" s="148"/>
      <c r="D106" s="148"/>
      <c r="E106" s="148"/>
      <c r="F106" s="148"/>
      <c r="G106" s="148"/>
      <c r="H106" s="148"/>
      <c r="I106" s="148"/>
      <c r="J106" s="148"/>
      <c r="K106" s="148"/>
      <c r="L106" s="148"/>
      <c r="M106" s="148"/>
      <c r="N106" s="259"/>
      <c r="O106" s="259"/>
      <c r="P106" s="259"/>
      <c r="Q106" s="259"/>
      <c r="R106" s="259"/>
      <c r="S106" s="259"/>
      <c r="T106" s="259"/>
      <c r="U106" s="259"/>
      <c r="V106" s="259"/>
      <c r="W106" s="260"/>
      <c r="X106" s="260"/>
      <c r="Y106" s="260"/>
    </row>
    <row r="107" spans="2:25" s="149" customFormat="1" ht="14.25">
      <c r="B107" s="148"/>
      <c r="C107" s="148"/>
      <c r="D107" s="148"/>
      <c r="E107" s="148"/>
      <c r="F107" s="148"/>
      <c r="G107" s="148"/>
      <c r="H107" s="148"/>
      <c r="I107" s="148"/>
      <c r="J107" s="148"/>
      <c r="K107" s="148"/>
      <c r="L107" s="148"/>
      <c r="M107" s="148"/>
      <c r="N107" s="259"/>
      <c r="O107" s="259"/>
      <c r="P107" s="259"/>
      <c r="Q107" s="259"/>
      <c r="R107" s="259"/>
      <c r="S107" s="259"/>
      <c r="T107" s="259"/>
      <c r="U107" s="259"/>
      <c r="V107" s="259"/>
      <c r="W107" s="260"/>
      <c r="X107" s="260"/>
      <c r="Y107" s="260"/>
    </row>
    <row r="108" spans="2:25" s="149" customFormat="1" ht="14.25">
      <c r="B108" s="148"/>
      <c r="C108" s="148"/>
      <c r="D108" s="148"/>
      <c r="E108" s="148"/>
      <c r="F108" s="148"/>
      <c r="G108" s="148"/>
      <c r="H108" s="148"/>
      <c r="I108" s="148"/>
      <c r="J108" s="148"/>
      <c r="K108" s="148"/>
      <c r="L108" s="148"/>
      <c r="M108" s="148"/>
      <c r="N108" s="259"/>
      <c r="O108" s="259"/>
      <c r="P108" s="259"/>
      <c r="Q108" s="259"/>
      <c r="R108" s="259"/>
      <c r="S108" s="259"/>
      <c r="T108" s="259"/>
      <c r="U108" s="259"/>
      <c r="V108" s="259"/>
      <c r="W108" s="260"/>
      <c r="X108" s="260"/>
      <c r="Y108" s="260"/>
    </row>
    <row r="109" spans="2:25" s="149" customFormat="1" ht="14.25">
      <c r="B109" s="148"/>
      <c r="C109" s="148"/>
      <c r="D109" s="148"/>
      <c r="E109" s="148"/>
      <c r="F109" s="148"/>
      <c r="G109" s="148"/>
      <c r="H109" s="148"/>
      <c r="I109" s="148"/>
      <c r="J109" s="148"/>
      <c r="K109" s="148"/>
      <c r="L109" s="148"/>
      <c r="M109" s="148"/>
      <c r="N109" s="259"/>
      <c r="O109" s="259"/>
      <c r="P109" s="259"/>
      <c r="Q109" s="259"/>
      <c r="R109" s="259"/>
      <c r="S109" s="259"/>
      <c r="T109" s="259"/>
      <c r="U109" s="259"/>
      <c r="V109" s="259"/>
      <c r="W109" s="260"/>
      <c r="X109" s="260"/>
      <c r="Y109" s="260"/>
    </row>
    <row r="110" spans="2:25" s="149" customFormat="1" ht="14.25">
      <c r="B110" s="148"/>
      <c r="C110" s="148"/>
      <c r="D110" s="148"/>
      <c r="E110" s="148"/>
      <c r="F110" s="148"/>
      <c r="G110" s="148"/>
      <c r="H110" s="148"/>
      <c r="I110" s="148"/>
      <c r="J110" s="148"/>
      <c r="K110" s="148"/>
      <c r="L110" s="148"/>
      <c r="M110" s="148"/>
      <c r="N110" s="259"/>
      <c r="O110" s="259"/>
      <c r="P110" s="259"/>
      <c r="Q110" s="259"/>
      <c r="R110" s="259"/>
      <c r="S110" s="259"/>
      <c r="T110" s="259"/>
      <c r="U110" s="259"/>
      <c r="V110" s="259"/>
      <c r="W110" s="260"/>
      <c r="X110" s="260"/>
      <c r="Y110" s="260"/>
    </row>
    <row r="111" spans="2:25" s="149" customFormat="1" ht="14.25">
      <c r="B111" s="148"/>
      <c r="C111" s="148"/>
      <c r="D111" s="148"/>
      <c r="E111" s="148"/>
      <c r="F111" s="148"/>
      <c r="G111" s="148"/>
      <c r="H111" s="148"/>
      <c r="I111" s="148"/>
      <c r="J111" s="148"/>
      <c r="K111" s="148"/>
      <c r="L111" s="148"/>
      <c r="M111" s="148"/>
      <c r="N111" s="259"/>
      <c r="O111" s="259"/>
      <c r="P111" s="259"/>
      <c r="Q111" s="259"/>
      <c r="R111" s="259"/>
      <c r="S111" s="259"/>
      <c r="T111" s="259"/>
      <c r="U111" s="259"/>
      <c r="V111" s="259"/>
      <c r="W111" s="260"/>
      <c r="X111" s="260"/>
      <c r="Y111" s="260"/>
    </row>
    <row r="112" spans="2:25" s="149" customFormat="1" ht="14.25">
      <c r="B112" s="148"/>
      <c r="C112" s="148"/>
      <c r="D112" s="148"/>
      <c r="E112" s="148"/>
      <c r="F112" s="148"/>
      <c r="G112" s="148"/>
      <c r="H112" s="148"/>
      <c r="I112" s="148"/>
      <c r="J112" s="148"/>
      <c r="K112" s="148"/>
      <c r="L112" s="148"/>
      <c r="M112" s="148"/>
      <c r="N112" s="259"/>
      <c r="O112" s="259"/>
      <c r="P112" s="259"/>
      <c r="Q112" s="259"/>
      <c r="R112" s="259"/>
      <c r="S112" s="259"/>
      <c r="T112" s="259"/>
      <c r="U112" s="259"/>
      <c r="V112" s="259"/>
      <c r="W112" s="260"/>
      <c r="X112" s="260"/>
      <c r="Y112" s="260"/>
    </row>
    <row r="113" spans="2:25" s="149" customFormat="1" ht="14.25">
      <c r="B113" s="148"/>
      <c r="C113" s="148"/>
      <c r="D113" s="148"/>
      <c r="E113" s="148"/>
      <c r="F113" s="148"/>
      <c r="G113" s="148"/>
      <c r="H113" s="148"/>
      <c r="I113" s="148"/>
      <c r="J113" s="148"/>
      <c r="K113" s="148"/>
      <c r="L113" s="148"/>
      <c r="M113" s="148"/>
      <c r="N113" s="259"/>
      <c r="O113" s="259"/>
      <c r="P113" s="259"/>
      <c r="Q113" s="259"/>
      <c r="R113" s="259"/>
      <c r="S113" s="259"/>
      <c r="T113" s="259"/>
      <c r="U113" s="259"/>
      <c r="V113" s="259"/>
      <c r="W113" s="260"/>
      <c r="X113" s="260"/>
      <c r="Y113" s="260"/>
    </row>
    <row r="114" spans="2:25" s="149" customFormat="1" ht="14.25">
      <c r="B114" s="148"/>
      <c r="C114" s="148"/>
      <c r="D114" s="148"/>
      <c r="E114" s="148"/>
      <c r="F114" s="148"/>
      <c r="G114" s="148"/>
      <c r="H114" s="148"/>
      <c r="I114" s="148"/>
      <c r="J114" s="148"/>
      <c r="K114" s="148"/>
      <c r="L114" s="148"/>
      <c r="M114" s="148"/>
      <c r="N114" s="259"/>
      <c r="O114" s="259"/>
      <c r="P114" s="259"/>
      <c r="Q114" s="259"/>
      <c r="R114" s="259"/>
      <c r="S114" s="259"/>
      <c r="T114" s="259"/>
      <c r="U114" s="259"/>
      <c r="V114" s="259"/>
      <c r="W114" s="260"/>
      <c r="X114" s="260"/>
      <c r="Y114" s="260"/>
    </row>
    <row r="115" spans="1:25" s="149" customFormat="1" ht="14.25">
      <c r="A115" s="178"/>
      <c r="B115" s="148"/>
      <c r="C115" s="148"/>
      <c r="D115" s="148"/>
      <c r="E115" s="148"/>
      <c r="F115" s="148"/>
      <c r="G115" s="148"/>
      <c r="H115" s="148"/>
      <c r="I115" s="148"/>
      <c r="J115" s="148"/>
      <c r="K115" s="148"/>
      <c r="L115" s="148"/>
      <c r="M115" s="148"/>
      <c r="N115" s="259"/>
      <c r="O115" s="259"/>
      <c r="P115" s="259"/>
      <c r="Q115" s="259"/>
      <c r="R115" s="259"/>
      <c r="S115" s="259"/>
      <c r="T115" s="259"/>
      <c r="U115" s="259"/>
      <c r="V115" s="259"/>
      <c r="W115" s="260"/>
      <c r="X115" s="260"/>
      <c r="Y115" s="260"/>
    </row>
    <row r="116" spans="2:25" s="149" customFormat="1" ht="14.25">
      <c r="B116" s="150"/>
      <c r="C116" s="150"/>
      <c r="D116" s="150"/>
      <c r="E116" s="150"/>
      <c r="F116" s="150"/>
      <c r="G116" s="150"/>
      <c r="H116" s="150"/>
      <c r="I116" s="150"/>
      <c r="J116" s="150"/>
      <c r="K116" s="150"/>
      <c r="L116" s="150"/>
      <c r="M116" s="150"/>
      <c r="N116" s="150"/>
      <c r="O116" s="150"/>
      <c r="P116" s="150"/>
      <c r="Q116" s="150"/>
      <c r="R116" s="150"/>
      <c r="S116" s="150"/>
      <c r="T116" s="273"/>
      <c r="U116" s="273"/>
      <c r="V116" s="273"/>
      <c r="W116" s="274"/>
      <c r="X116" s="274"/>
      <c r="Y116" s="274"/>
    </row>
    <row r="117" spans="1:25" s="149" customFormat="1" ht="14.25">
      <c r="A117" s="150"/>
      <c r="B117" s="150"/>
      <c r="C117" s="150"/>
      <c r="D117" s="150"/>
      <c r="E117" s="150"/>
      <c r="F117" s="150"/>
      <c r="G117" s="150"/>
      <c r="H117" s="150"/>
      <c r="I117" s="150"/>
      <c r="J117" s="150"/>
      <c r="K117" s="150"/>
      <c r="L117" s="150"/>
      <c r="M117" s="151"/>
      <c r="N117" s="151"/>
      <c r="O117" s="151"/>
      <c r="P117" s="151"/>
      <c r="Q117" s="151"/>
      <c r="R117" s="151"/>
      <c r="S117" s="151"/>
      <c r="T117" s="151"/>
      <c r="U117" s="151"/>
      <c r="V117" s="241"/>
      <c r="Y117" s="241"/>
    </row>
    <row r="118" spans="1:21" s="149" customFormat="1" ht="14.25">
      <c r="A118" s="150"/>
      <c r="B118" s="150"/>
      <c r="C118" s="150"/>
      <c r="D118" s="150"/>
      <c r="E118" s="150"/>
      <c r="F118" s="150"/>
      <c r="G118" s="150"/>
      <c r="H118" s="150"/>
      <c r="I118" s="150"/>
      <c r="J118" s="150"/>
      <c r="K118" s="150"/>
      <c r="L118" s="150"/>
      <c r="M118" s="151"/>
      <c r="N118" s="151"/>
      <c r="O118" s="151"/>
      <c r="P118" s="151"/>
      <c r="Q118" s="151"/>
      <c r="R118" s="151"/>
      <c r="S118" s="151"/>
      <c r="T118" s="151"/>
      <c r="U118" s="151"/>
    </row>
    <row r="119" s="149" customFormat="1" ht="14.25"/>
    <row r="120" spans="6:22" s="149" customFormat="1" ht="14.25">
      <c r="F120" s="243"/>
      <c r="G120" s="243"/>
      <c r="H120" s="246"/>
      <c r="I120" s="246"/>
      <c r="J120" s="246"/>
      <c r="K120" s="246"/>
      <c r="L120" s="243"/>
      <c r="M120" s="275"/>
      <c r="N120" s="276"/>
      <c r="O120" s="276"/>
      <c r="P120" s="276"/>
      <c r="Q120" s="276"/>
      <c r="R120" s="276"/>
      <c r="S120" s="276"/>
      <c r="T120" s="276"/>
      <c r="U120" s="276"/>
      <c r="V120" s="276"/>
    </row>
    <row r="121" spans="2:22" s="149" customFormat="1" ht="14.25">
      <c r="B121" s="241"/>
      <c r="D121" s="150"/>
      <c r="F121" s="151"/>
      <c r="G121" s="242"/>
      <c r="H121" s="246"/>
      <c r="I121" s="246"/>
      <c r="J121" s="246"/>
      <c r="K121" s="246"/>
      <c r="L121" s="243"/>
      <c r="M121" s="335"/>
      <c r="N121" s="335"/>
      <c r="O121" s="335"/>
      <c r="P121" s="335"/>
      <c r="Q121" s="335"/>
      <c r="R121" s="335"/>
      <c r="S121" s="335"/>
      <c r="T121" s="277"/>
      <c r="U121" s="277"/>
      <c r="V121" s="277"/>
    </row>
    <row r="122" spans="3:22" s="149" customFormat="1" ht="14.25">
      <c r="C122" s="148"/>
      <c r="F122" s="241"/>
      <c r="G122" s="242"/>
      <c r="H122" s="148"/>
      <c r="I122" s="148"/>
      <c r="J122" s="148"/>
      <c r="K122" s="148"/>
      <c r="L122" s="243"/>
      <c r="M122" s="334"/>
      <c r="N122" s="334"/>
      <c r="O122" s="278"/>
      <c r="P122" s="278"/>
      <c r="Q122" s="278"/>
      <c r="R122" s="277"/>
      <c r="S122" s="277"/>
      <c r="T122" s="277"/>
      <c r="U122" s="277"/>
      <c r="V122" s="278"/>
    </row>
    <row r="123" spans="1:29" s="149" customFormat="1" ht="14.25">
      <c r="A123" s="150"/>
      <c r="B123" s="148"/>
      <c r="C123" s="148"/>
      <c r="F123" s="241"/>
      <c r="G123" s="242"/>
      <c r="H123" s="148"/>
      <c r="I123" s="148"/>
      <c r="J123" s="148"/>
      <c r="K123" s="148"/>
      <c r="L123" s="243"/>
      <c r="M123" s="278"/>
      <c r="N123" s="277"/>
      <c r="O123" s="277"/>
      <c r="P123" s="277"/>
      <c r="Q123" s="277"/>
      <c r="R123" s="277"/>
      <c r="S123" s="277"/>
      <c r="T123" s="279"/>
      <c r="U123" s="277"/>
      <c r="V123" s="277"/>
      <c r="Y123" s="241"/>
      <c r="Z123" s="241"/>
      <c r="AA123" s="241"/>
      <c r="AB123" s="241"/>
      <c r="AC123" s="241"/>
    </row>
    <row r="124" spans="1:29" s="149" customFormat="1" ht="14.25">
      <c r="A124" s="148"/>
      <c r="B124" s="148"/>
      <c r="C124" s="148"/>
      <c r="F124" s="241"/>
      <c r="G124" s="242"/>
      <c r="H124" s="148"/>
      <c r="I124" s="148"/>
      <c r="J124" s="148"/>
      <c r="K124" s="148"/>
      <c r="L124" s="243"/>
      <c r="M124" s="334"/>
      <c r="N124" s="334"/>
      <c r="O124" s="278"/>
      <c r="P124" s="278"/>
      <c r="Q124" s="278"/>
      <c r="R124" s="277"/>
      <c r="S124" s="277"/>
      <c r="T124" s="279"/>
      <c r="U124" s="277"/>
      <c r="V124" s="277"/>
      <c r="Y124" s="241"/>
      <c r="Z124" s="241"/>
      <c r="AA124" s="241"/>
      <c r="AB124" s="241"/>
      <c r="AC124" s="241"/>
    </row>
    <row r="125" spans="1:29" s="149" customFormat="1" ht="14.25">
      <c r="A125" s="148"/>
      <c r="B125" s="148"/>
      <c r="C125" s="148"/>
      <c r="F125" s="241"/>
      <c r="G125" s="242"/>
      <c r="H125" s="148"/>
      <c r="I125" s="148"/>
      <c r="J125" s="148"/>
      <c r="K125" s="148"/>
      <c r="L125" s="243"/>
      <c r="M125" s="334"/>
      <c r="N125" s="334"/>
      <c r="O125" s="278"/>
      <c r="P125" s="278"/>
      <c r="Q125" s="278"/>
      <c r="R125" s="277"/>
      <c r="S125" s="277"/>
      <c r="T125" s="279"/>
      <c r="U125" s="277"/>
      <c r="V125" s="279"/>
      <c r="Y125" s="241"/>
      <c r="Z125" s="241"/>
      <c r="AA125" s="241"/>
      <c r="AB125" s="241"/>
      <c r="AC125" s="241"/>
    </row>
    <row r="126" spans="1:29" s="149" customFormat="1" ht="14.25">
      <c r="A126" s="148"/>
      <c r="B126" s="148"/>
      <c r="C126" s="148"/>
      <c r="F126" s="241"/>
      <c r="G126" s="242"/>
      <c r="H126" s="148"/>
      <c r="I126" s="148"/>
      <c r="J126" s="148"/>
      <c r="K126" s="148"/>
      <c r="L126" s="243"/>
      <c r="M126" s="277"/>
      <c r="N126" s="277"/>
      <c r="O126" s="277"/>
      <c r="P126" s="277"/>
      <c r="Q126" s="277"/>
      <c r="R126" s="277"/>
      <c r="S126" s="277"/>
      <c r="T126" s="277"/>
      <c r="U126" s="277"/>
      <c r="V126" s="277"/>
      <c r="Y126" s="198"/>
      <c r="Z126" s="198"/>
      <c r="AA126" s="198"/>
      <c r="AB126" s="198"/>
      <c r="AC126" s="198"/>
    </row>
    <row r="127" spans="1:22" s="149" customFormat="1" ht="14.25">
      <c r="A127" s="148"/>
      <c r="B127" s="150"/>
      <c r="C127" s="148"/>
      <c r="F127" s="198"/>
      <c r="G127" s="243"/>
      <c r="H127" s="148"/>
      <c r="I127" s="148"/>
      <c r="J127" s="148"/>
      <c r="K127" s="148"/>
      <c r="L127" s="243"/>
      <c r="M127" s="277"/>
      <c r="N127" s="277"/>
      <c r="O127" s="277"/>
      <c r="P127" s="277"/>
      <c r="Q127" s="277"/>
      <c r="R127" s="277"/>
      <c r="S127" s="277"/>
      <c r="T127" s="277"/>
      <c r="U127" s="277"/>
      <c r="V127" s="277"/>
    </row>
    <row r="128" spans="3:22" s="149" customFormat="1" ht="14.25">
      <c r="C128" s="150"/>
      <c r="D128" s="150"/>
      <c r="E128" s="150"/>
      <c r="F128" s="243"/>
      <c r="G128" s="243"/>
      <c r="H128" s="148"/>
      <c r="I128" s="148"/>
      <c r="J128" s="148"/>
      <c r="K128" s="148"/>
      <c r="L128" s="243"/>
      <c r="M128" s="335"/>
      <c r="N128" s="335"/>
      <c r="O128" s="335"/>
      <c r="P128" s="335"/>
      <c r="Q128" s="335"/>
      <c r="R128" s="335"/>
      <c r="S128" s="335"/>
      <c r="T128" s="335"/>
      <c r="U128" s="277"/>
      <c r="V128" s="277"/>
    </row>
    <row r="129" spans="1:22" s="149" customFormat="1" ht="14.25">
      <c r="A129" s="150"/>
      <c r="B129" s="148"/>
      <c r="F129" s="243"/>
      <c r="G129" s="244"/>
      <c r="H129" s="267"/>
      <c r="I129" s="267"/>
      <c r="J129" s="267"/>
      <c r="K129" s="267"/>
      <c r="L129" s="280"/>
      <c r="M129" s="334"/>
      <c r="N129" s="334"/>
      <c r="O129" s="278"/>
      <c r="P129" s="278"/>
      <c r="Q129" s="278"/>
      <c r="R129" s="277"/>
      <c r="S129" s="277"/>
      <c r="T129" s="277"/>
      <c r="U129" s="277"/>
      <c r="V129" s="277"/>
    </row>
    <row r="130" spans="1:29" s="149" customFormat="1" ht="14.25">
      <c r="A130" s="148"/>
      <c r="B130" s="148"/>
      <c r="M130" s="278"/>
      <c r="N130" s="277"/>
      <c r="O130" s="277"/>
      <c r="P130" s="277"/>
      <c r="Q130" s="277"/>
      <c r="R130" s="277"/>
      <c r="S130" s="277"/>
      <c r="T130" s="279"/>
      <c r="U130" s="277"/>
      <c r="V130" s="277"/>
      <c r="Y130" s="241"/>
      <c r="Z130" s="241"/>
      <c r="AA130" s="241"/>
      <c r="AB130" s="241"/>
      <c r="AC130" s="241"/>
    </row>
    <row r="131" spans="1:29" s="149" customFormat="1" ht="14.25">
      <c r="A131" s="148"/>
      <c r="B131" s="148"/>
      <c r="M131" s="334"/>
      <c r="N131" s="334"/>
      <c r="O131" s="278"/>
      <c r="P131" s="278"/>
      <c r="Q131" s="278"/>
      <c r="R131" s="277"/>
      <c r="S131" s="277"/>
      <c r="T131" s="279"/>
      <c r="U131" s="277"/>
      <c r="V131" s="277"/>
      <c r="Y131" s="241"/>
      <c r="Z131" s="241"/>
      <c r="AA131" s="241"/>
      <c r="AB131" s="241"/>
      <c r="AC131" s="241"/>
    </row>
    <row r="132" spans="1:29" s="149" customFormat="1" ht="14.25">
      <c r="A132" s="148"/>
      <c r="B132" s="148"/>
      <c r="M132" s="334"/>
      <c r="N132" s="334"/>
      <c r="O132" s="278"/>
      <c r="P132" s="278"/>
      <c r="Q132" s="278"/>
      <c r="R132" s="277"/>
      <c r="S132" s="277"/>
      <c r="T132" s="279"/>
      <c r="U132" s="277"/>
      <c r="V132" s="279"/>
      <c r="Y132" s="241"/>
      <c r="Z132" s="241"/>
      <c r="AA132" s="241"/>
      <c r="AB132" s="241"/>
      <c r="AC132" s="241"/>
    </row>
    <row r="133" spans="2:29" s="149" customFormat="1" ht="14.25">
      <c r="B133" s="150"/>
      <c r="M133" s="275"/>
      <c r="N133" s="276"/>
      <c r="O133" s="276"/>
      <c r="P133" s="276"/>
      <c r="Q133" s="276"/>
      <c r="R133" s="276"/>
      <c r="S133" s="276"/>
      <c r="T133" s="276"/>
      <c r="U133" s="276"/>
      <c r="V133" s="276"/>
      <c r="Y133" s="198"/>
      <c r="Z133" s="198"/>
      <c r="AA133" s="198"/>
      <c r="AB133" s="198"/>
      <c r="AC133" s="198"/>
    </row>
    <row r="134" spans="1:30" s="149" customFormat="1" ht="14.25">
      <c r="A134" s="150"/>
      <c r="B134" s="148"/>
      <c r="M134" s="275"/>
      <c r="N134" s="276"/>
      <c r="O134" s="276"/>
      <c r="P134" s="276"/>
      <c r="Q134" s="276"/>
      <c r="R134" s="276"/>
      <c r="S134" s="276"/>
      <c r="T134" s="276"/>
      <c r="U134" s="276"/>
      <c r="V134" s="276"/>
      <c r="Y134" s="241"/>
      <c r="Z134" s="241"/>
      <c r="AA134" s="241"/>
      <c r="AB134" s="241"/>
      <c r="AC134" s="241"/>
      <c r="AD134" s="241"/>
    </row>
    <row r="135" spans="1:29" s="149" customFormat="1" ht="14.25">
      <c r="A135" s="148"/>
      <c r="B135" s="148"/>
      <c r="M135" s="275"/>
      <c r="N135" s="276"/>
      <c r="O135" s="276"/>
      <c r="P135" s="276"/>
      <c r="Q135" s="276"/>
      <c r="R135" s="276"/>
      <c r="S135" s="276"/>
      <c r="T135" s="276"/>
      <c r="U135" s="276"/>
      <c r="V135" s="281"/>
      <c r="Y135" s="241"/>
      <c r="Z135" s="241"/>
      <c r="AA135" s="241"/>
      <c r="AB135" s="241"/>
      <c r="AC135" s="241"/>
    </row>
    <row r="136" spans="1:28" s="149" customFormat="1" ht="14.25">
      <c r="A136" s="148"/>
      <c r="B136" s="148"/>
      <c r="M136" s="282"/>
      <c r="N136" s="65"/>
      <c r="O136" s="65"/>
      <c r="P136" s="65"/>
      <c r="Q136" s="65"/>
      <c r="R136" s="65"/>
      <c r="S136" s="65"/>
      <c r="T136" s="65"/>
      <c r="U136" s="65"/>
      <c r="V136" s="65"/>
      <c r="Z136" s="241"/>
      <c r="AB136" s="241"/>
    </row>
    <row r="137" spans="1:22" s="149" customFormat="1" ht="14.25">
      <c r="A137" s="148"/>
      <c r="B137" s="148"/>
      <c r="M137" s="282"/>
      <c r="N137" s="65"/>
      <c r="O137" s="65"/>
      <c r="P137" s="65"/>
      <c r="Q137" s="65"/>
      <c r="R137" s="65"/>
      <c r="S137" s="65"/>
      <c r="T137" s="65"/>
      <c r="U137" s="65"/>
      <c r="V137" s="65"/>
    </row>
    <row r="138" s="149" customFormat="1" ht="14.25">
      <c r="B138" s="150"/>
    </row>
    <row r="139" s="149" customFormat="1" ht="14.25">
      <c r="M139" s="241"/>
    </row>
    <row r="140" spans="2:13" s="149" customFormat="1" ht="14.25">
      <c r="B140" s="121"/>
      <c r="M140" s="241"/>
    </row>
    <row r="141" spans="5:23" s="149" customFormat="1" ht="14.25">
      <c r="E141" s="65"/>
      <c r="F141" s="65"/>
      <c r="G141" s="65"/>
      <c r="H141" s="65"/>
      <c r="I141" s="65"/>
      <c r="J141" s="65"/>
      <c r="K141" s="65"/>
      <c r="L141" s="65"/>
      <c r="M141" s="65"/>
      <c r="N141" s="156"/>
      <c r="O141" s="156"/>
      <c r="P141" s="156"/>
      <c r="Q141" s="156"/>
      <c r="R141" s="65"/>
      <c r="S141" s="65"/>
      <c r="T141" s="156"/>
      <c r="U141" s="65"/>
      <c r="V141" s="65"/>
      <c r="W141" s="156"/>
    </row>
    <row r="142" spans="5:23" s="149" customFormat="1" ht="14.25">
      <c r="E142" s="65"/>
      <c r="F142" s="65"/>
      <c r="G142" s="65"/>
      <c r="H142" s="65"/>
      <c r="I142" s="65"/>
      <c r="J142" s="65"/>
      <c r="K142" s="65"/>
      <c r="L142" s="65"/>
      <c r="M142" s="65"/>
      <c r="N142" s="65"/>
      <c r="O142" s="65"/>
      <c r="P142" s="65"/>
      <c r="Q142" s="65"/>
      <c r="R142" s="65"/>
      <c r="S142" s="65"/>
      <c r="T142" s="65"/>
      <c r="U142" s="65"/>
      <c r="V142" s="65"/>
      <c r="W142" s="65"/>
    </row>
    <row r="143" spans="5:23" s="149" customFormat="1" ht="14.25">
      <c r="E143" s="70"/>
      <c r="F143" s="68"/>
      <c r="G143" s="68"/>
      <c r="H143" s="68"/>
      <c r="I143" s="68"/>
      <c r="J143" s="68"/>
      <c r="K143" s="68"/>
      <c r="L143" s="68"/>
      <c r="M143" s="68"/>
      <c r="N143" s="68"/>
      <c r="O143" s="68"/>
      <c r="P143" s="68"/>
      <c r="Q143" s="68"/>
      <c r="R143" s="68"/>
      <c r="S143" s="68"/>
      <c r="T143" s="68"/>
      <c r="U143" s="68"/>
      <c r="V143" s="68"/>
      <c r="W143" s="68"/>
    </row>
    <row r="144" spans="5:23" s="149" customFormat="1" ht="14.25">
      <c r="E144" s="70"/>
      <c r="F144" s="68"/>
      <c r="G144" s="68"/>
      <c r="H144" s="68"/>
      <c r="I144" s="68"/>
      <c r="J144" s="68"/>
      <c r="K144" s="68"/>
      <c r="L144" s="68"/>
      <c r="M144" s="68"/>
      <c r="N144" s="68"/>
      <c r="O144" s="68"/>
      <c r="P144" s="68"/>
      <c r="Q144" s="68"/>
      <c r="R144" s="68"/>
      <c r="S144" s="68"/>
      <c r="T144" s="68"/>
      <c r="U144" s="68"/>
      <c r="V144" s="68"/>
      <c r="W144" s="68"/>
    </row>
    <row r="145" spans="5:23" s="149" customFormat="1" ht="14.25">
      <c r="E145" s="70"/>
      <c r="F145" s="68"/>
      <c r="G145" s="68"/>
      <c r="H145" s="68"/>
      <c r="I145" s="68"/>
      <c r="J145" s="68"/>
      <c r="K145" s="68"/>
      <c r="L145" s="68"/>
      <c r="M145" s="68"/>
      <c r="N145" s="68"/>
      <c r="O145" s="68"/>
      <c r="P145" s="68"/>
      <c r="Q145" s="68"/>
      <c r="R145" s="68"/>
      <c r="S145" s="68"/>
      <c r="T145" s="68"/>
      <c r="U145" s="68"/>
      <c r="V145" s="68"/>
      <c r="W145" s="68"/>
    </row>
    <row r="146" spans="5:23" s="149" customFormat="1" ht="14.25">
      <c r="E146" s="70"/>
      <c r="F146" s="68"/>
      <c r="G146" s="68"/>
      <c r="H146" s="68"/>
      <c r="I146" s="68"/>
      <c r="J146" s="68"/>
      <c r="K146" s="68"/>
      <c r="L146" s="68"/>
      <c r="M146" s="68"/>
      <c r="N146" s="68"/>
      <c r="O146" s="68"/>
      <c r="P146" s="68"/>
      <c r="Q146" s="68"/>
      <c r="R146" s="68"/>
      <c r="S146" s="68"/>
      <c r="T146" s="68"/>
      <c r="U146" s="68"/>
      <c r="V146" s="68"/>
      <c r="W146" s="68"/>
    </row>
    <row r="147" spans="5:23" s="149" customFormat="1" ht="14.25">
      <c r="E147" s="70"/>
      <c r="F147" s="68"/>
      <c r="G147" s="68"/>
      <c r="H147" s="68"/>
      <c r="I147" s="68"/>
      <c r="J147" s="68"/>
      <c r="K147" s="68"/>
      <c r="L147" s="68"/>
      <c r="M147" s="68"/>
      <c r="N147" s="68"/>
      <c r="O147" s="68"/>
      <c r="P147" s="68"/>
      <c r="Q147" s="68"/>
      <c r="R147" s="68"/>
      <c r="S147" s="68"/>
      <c r="T147" s="68"/>
      <c r="U147" s="68"/>
      <c r="V147" s="68"/>
      <c r="W147" s="68"/>
    </row>
    <row r="148" spans="5:23" s="149" customFormat="1" ht="14.25">
      <c r="E148" s="70"/>
      <c r="F148" s="68"/>
      <c r="G148" s="68"/>
      <c r="H148" s="68"/>
      <c r="I148" s="68"/>
      <c r="J148" s="68"/>
      <c r="K148" s="68"/>
      <c r="L148" s="68"/>
      <c r="M148" s="68"/>
      <c r="N148" s="68"/>
      <c r="O148" s="68"/>
      <c r="P148" s="68"/>
      <c r="Q148" s="68"/>
      <c r="R148" s="68"/>
      <c r="S148" s="68"/>
      <c r="T148" s="68"/>
      <c r="U148" s="68"/>
      <c r="V148" s="68"/>
      <c r="W148" s="68"/>
    </row>
    <row r="149" spans="5:23" s="149" customFormat="1" ht="14.25">
      <c r="E149" s="70"/>
      <c r="F149" s="65"/>
      <c r="G149" s="65"/>
      <c r="H149" s="65"/>
      <c r="I149" s="65"/>
      <c r="J149" s="65"/>
      <c r="K149" s="65"/>
      <c r="L149" s="65"/>
      <c r="M149" s="65"/>
      <c r="N149" s="65"/>
      <c r="O149" s="65"/>
      <c r="P149" s="65"/>
      <c r="Q149" s="65"/>
      <c r="R149" s="65"/>
      <c r="S149" s="65"/>
      <c r="T149" s="65"/>
      <c r="U149" s="68"/>
      <c r="V149" s="65"/>
      <c r="W149" s="65"/>
    </row>
    <row r="150" spans="5:23" s="149" customFormat="1" ht="14.25">
      <c r="E150" s="70"/>
      <c r="F150" s="65"/>
      <c r="G150" s="65"/>
      <c r="H150" s="65"/>
      <c r="I150" s="65"/>
      <c r="J150" s="65"/>
      <c r="K150" s="65"/>
      <c r="L150" s="65"/>
      <c r="M150" s="65"/>
      <c r="N150" s="65"/>
      <c r="O150" s="65"/>
      <c r="P150" s="65"/>
      <c r="Q150" s="65"/>
      <c r="R150" s="65"/>
      <c r="S150" s="65"/>
      <c r="T150" s="65"/>
      <c r="U150" s="65"/>
      <c r="V150" s="65"/>
      <c r="W150" s="65"/>
    </row>
    <row r="151" spans="5:23" s="149" customFormat="1" ht="14.25">
      <c r="E151" s="70"/>
      <c r="F151" s="65"/>
      <c r="G151" s="65"/>
      <c r="H151" s="65"/>
      <c r="I151" s="65"/>
      <c r="J151" s="65"/>
      <c r="K151" s="65"/>
      <c r="L151" s="65"/>
      <c r="M151" s="65"/>
      <c r="N151" s="65"/>
      <c r="O151" s="65"/>
      <c r="P151" s="65"/>
      <c r="Q151" s="65"/>
      <c r="R151" s="65"/>
      <c r="S151" s="65"/>
      <c r="T151" s="65"/>
      <c r="U151" s="65"/>
      <c r="V151" s="65"/>
      <c r="W151" s="65"/>
    </row>
    <row r="152" spans="5:23" s="149" customFormat="1" ht="14.25">
      <c r="E152" s="65"/>
      <c r="F152" s="71"/>
      <c r="G152" s="71"/>
      <c r="H152" s="71"/>
      <c r="I152" s="71"/>
      <c r="J152" s="71"/>
      <c r="K152" s="71"/>
      <c r="L152" s="71"/>
      <c r="M152" s="71"/>
      <c r="N152" s="71"/>
      <c r="O152" s="71"/>
      <c r="P152" s="71"/>
      <c r="Q152" s="71"/>
      <c r="R152" s="71"/>
      <c r="S152" s="71"/>
      <c r="T152" s="71"/>
      <c r="U152" s="71"/>
      <c r="V152" s="71"/>
      <c r="W152" s="71"/>
    </row>
    <row r="153" s="149" customFormat="1" ht="14.25"/>
    <row r="154" s="149" customFormat="1" ht="14.25"/>
    <row r="155" s="149" customFormat="1" ht="14.25"/>
    <row r="157" ht="14.25">
      <c r="E157" s="152"/>
    </row>
    <row r="159" ht="14.25">
      <c r="E159" s="64"/>
    </row>
    <row r="160" ht="14.25">
      <c r="E160" s="107"/>
    </row>
    <row r="161" ht="14.25">
      <c r="E161" s="107"/>
    </row>
  </sheetData>
  <sheetProtection/>
  <mergeCells count="8">
    <mergeCell ref="M131:N131"/>
    <mergeCell ref="M132:N132"/>
    <mergeCell ref="M121:S121"/>
    <mergeCell ref="M122:N122"/>
    <mergeCell ref="M124:N124"/>
    <mergeCell ref="M125:N125"/>
    <mergeCell ref="M128:T128"/>
    <mergeCell ref="M129:N129"/>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2"/>
  <headerFooter>
    <oddHeader>&amp;C&amp;9 2017-12-21&amp;R&amp;9&amp;A</oddHeader>
    <oddFooter>&amp;L&amp;9&amp;F&amp;C&amp;9&amp;P (&amp;N)</oddFooter>
  </headerFooter>
  <rowBreaks count="1" manualBreakCount="1">
    <brk id="55" max="255" man="1"/>
  </rowBreaks>
  <drawing r:id="rId1"/>
</worksheet>
</file>

<file path=xl/worksheets/sheet8.xml><?xml version="1.0" encoding="utf-8"?>
<worksheet xmlns="http://schemas.openxmlformats.org/spreadsheetml/2006/main" xmlns:r="http://schemas.openxmlformats.org/officeDocument/2006/relationships">
  <dimension ref="A1:R63"/>
  <sheetViews>
    <sheetView showGridLines="0" workbookViewId="0" topLeftCell="A1">
      <selection activeCell="C52" sqref="C52"/>
    </sheetView>
  </sheetViews>
  <sheetFormatPr defaultColWidth="9.140625" defaultRowHeight="15"/>
  <cols>
    <col min="1" max="1" width="17.00390625" style="0" customWidth="1"/>
    <col min="2" max="2" width="13.00390625" style="0" customWidth="1"/>
    <col min="3" max="3" width="14.28125" style="0" customWidth="1"/>
    <col min="4" max="4" width="11.28125" style="0" customWidth="1"/>
    <col min="5" max="5" width="12.28125" style="0" bestFit="1" customWidth="1"/>
    <col min="6" max="6" width="6.28125" style="0" customWidth="1"/>
    <col min="7" max="7" width="10.421875" style="0" customWidth="1"/>
    <col min="8" max="8" width="7.8515625" style="0" customWidth="1"/>
    <col min="9" max="9" width="6.28125" style="0" hidden="1" customWidth="1"/>
    <col min="10" max="10" width="15.28125" style="0" customWidth="1"/>
    <col min="11" max="11" width="12.140625" style="0" customWidth="1"/>
    <col min="12" max="12" width="10.421875" style="0" customWidth="1"/>
  </cols>
  <sheetData>
    <row r="1" spans="1:4" ht="14.25">
      <c r="A1" s="16" t="s">
        <v>647</v>
      </c>
      <c r="C1" s="60"/>
      <c r="D1">
        <f>IF(ISERROR(VLOOKUP($C$1,'Bil 1 2008-2024'!$A$6:$S$295,2)),"",(VLOOKUP($C$1,'Bil 1 2008-2024'!$A$6:$S$295,2)))</f>
      </c>
    </row>
    <row r="2" spans="1:9" ht="29.25" customHeight="1">
      <c r="A2" s="336" t="s">
        <v>613</v>
      </c>
      <c r="B2" s="336"/>
      <c r="C2" s="336"/>
      <c r="D2" s="336"/>
      <c r="E2" s="336"/>
      <c r="F2" s="336"/>
      <c r="G2" s="336"/>
      <c r="H2" s="336"/>
      <c r="I2" s="336"/>
    </row>
    <row r="3" spans="1:9" ht="62.25" customHeight="1">
      <c r="A3" s="336" t="s">
        <v>645</v>
      </c>
      <c r="B3" s="336"/>
      <c r="C3" s="336"/>
      <c r="D3" s="336"/>
      <c r="E3" s="336"/>
      <c r="F3" s="336"/>
      <c r="G3" s="336"/>
      <c r="H3" s="336"/>
      <c r="I3" s="336"/>
    </row>
    <row r="4" spans="1:9" ht="51" customHeight="1">
      <c r="A4" s="336" t="s">
        <v>633</v>
      </c>
      <c r="B4" s="336"/>
      <c r="C4" s="336"/>
      <c r="D4" s="336"/>
      <c r="E4" s="336"/>
      <c r="F4" s="336"/>
      <c r="G4" s="336"/>
      <c r="H4" s="336"/>
      <c r="I4" s="336"/>
    </row>
    <row r="5" spans="1:18" ht="14.25">
      <c r="A5" s="74"/>
      <c r="B5" s="74"/>
      <c r="C5" s="74"/>
      <c r="D5" s="74"/>
      <c r="E5" s="74"/>
      <c r="F5" s="74"/>
      <c r="G5" s="74"/>
      <c r="H5" s="74"/>
      <c r="I5" s="74"/>
      <c r="P5" s="75"/>
      <c r="Q5" s="75"/>
      <c r="R5" s="93"/>
    </row>
    <row r="6" ht="14.25">
      <c r="A6" s="16" t="s">
        <v>766</v>
      </c>
    </row>
    <row r="7" spans="1:9" ht="30" customHeight="1">
      <c r="A7" s="336" t="s">
        <v>614</v>
      </c>
      <c r="B7" s="336"/>
      <c r="C7" s="336"/>
      <c r="D7" s="336"/>
      <c r="E7" s="336"/>
      <c r="F7" s="336"/>
      <c r="G7" s="336"/>
      <c r="H7" s="336"/>
      <c r="I7" s="336"/>
    </row>
    <row r="9" ht="14.25">
      <c r="A9" s="16" t="s">
        <v>615</v>
      </c>
    </row>
    <row r="10" spans="1:9" ht="33.75" customHeight="1">
      <c r="A10" s="336" t="s">
        <v>616</v>
      </c>
      <c r="B10" s="336"/>
      <c r="C10" s="336"/>
      <c r="D10" s="336"/>
      <c r="E10" s="336"/>
      <c r="F10" s="336"/>
      <c r="G10" s="336"/>
      <c r="H10" s="336"/>
      <c r="I10" s="336"/>
    </row>
    <row r="11" spans="1:9" ht="46.5" customHeight="1">
      <c r="A11" s="336" t="s">
        <v>643</v>
      </c>
      <c r="B11" s="336"/>
      <c r="C11" s="336"/>
      <c r="D11" s="336"/>
      <c r="E11" s="336"/>
      <c r="F11" s="336"/>
      <c r="G11" s="336"/>
      <c r="H11" s="336"/>
      <c r="I11" s="336"/>
    </row>
    <row r="12" spans="1:9" ht="19.5" customHeight="1">
      <c r="A12" s="336" t="s">
        <v>617</v>
      </c>
      <c r="B12" s="336"/>
      <c r="C12" s="336"/>
      <c r="D12" s="336"/>
      <c r="E12" s="336"/>
      <c r="F12" s="336"/>
      <c r="G12" s="336"/>
      <c r="H12" s="336"/>
      <c r="I12" s="336"/>
    </row>
    <row r="13" spans="1:9" ht="14.25">
      <c r="A13" s="336"/>
      <c r="B13" s="336"/>
      <c r="C13" s="336"/>
      <c r="D13" s="336"/>
      <c r="E13" s="336"/>
      <c r="F13" s="336"/>
      <c r="G13" s="336"/>
      <c r="H13" s="336"/>
      <c r="I13" s="336"/>
    </row>
    <row r="14" spans="1:9" ht="16.5" customHeight="1">
      <c r="A14" s="337" t="s">
        <v>642</v>
      </c>
      <c r="B14" s="337"/>
      <c r="C14" s="337"/>
      <c r="D14" s="337"/>
      <c r="E14" s="337"/>
      <c r="F14" s="91"/>
      <c r="G14" s="91"/>
      <c r="H14" s="91"/>
      <c r="I14" s="91"/>
    </row>
    <row r="15" spans="1:9" ht="14.25">
      <c r="A15" s="336" t="s">
        <v>630</v>
      </c>
      <c r="B15" s="336"/>
      <c r="C15" s="336"/>
      <c r="D15" s="336"/>
      <c r="E15" s="336"/>
      <c r="F15" s="336"/>
      <c r="G15" s="336"/>
      <c r="H15" s="336"/>
      <c r="I15" s="336"/>
    </row>
    <row r="16" spans="1:9" ht="30" customHeight="1">
      <c r="A16" s="336" t="s">
        <v>631</v>
      </c>
      <c r="B16" s="336"/>
      <c r="C16" s="336"/>
      <c r="D16" s="336"/>
      <c r="E16" s="336"/>
      <c r="F16" s="336"/>
      <c r="G16" s="336"/>
      <c r="H16" s="336"/>
      <c r="I16" s="336"/>
    </row>
    <row r="17" spans="1:9" ht="78" customHeight="1">
      <c r="A17" s="336" t="s">
        <v>768</v>
      </c>
      <c r="B17" s="336"/>
      <c r="C17" s="336"/>
      <c r="D17" s="336"/>
      <c r="E17" s="336"/>
      <c r="F17" s="336"/>
      <c r="G17" s="336"/>
      <c r="H17" s="336"/>
      <c r="I17" s="336"/>
    </row>
    <row r="18" spans="2:9" ht="14.25">
      <c r="B18" s="91"/>
      <c r="C18" s="91"/>
      <c r="D18" s="91"/>
      <c r="E18" s="91"/>
      <c r="F18" s="91"/>
      <c r="G18" s="91"/>
      <c r="H18" s="91"/>
      <c r="I18" s="91"/>
    </row>
    <row r="19" ht="14.25">
      <c r="A19" s="16" t="s">
        <v>610</v>
      </c>
    </row>
    <row r="20" spans="1:9" ht="30" customHeight="1">
      <c r="A20" s="336" t="s">
        <v>618</v>
      </c>
      <c r="B20" s="336"/>
      <c r="C20" s="336"/>
      <c r="D20" s="336"/>
      <c r="E20" s="336"/>
      <c r="F20" s="336"/>
      <c r="G20" s="336"/>
      <c r="H20" s="336"/>
      <c r="I20" s="336"/>
    </row>
    <row r="21" spans="1:9" ht="34.5" customHeight="1">
      <c r="A21" s="336" t="s">
        <v>619</v>
      </c>
      <c r="B21" s="336"/>
      <c r="C21" s="336"/>
      <c r="D21" s="336"/>
      <c r="E21" s="336"/>
      <c r="F21" s="336"/>
      <c r="G21" s="336"/>
      <c r="H21" s="336"/>
      <c r="I21" s="336"/>
    </row>
    <row r="22" spans="1:9" ht="30.75" customHeight="1">
      <c r="A22" s="336" t="s">
        <v>624</v>
      </c>
      <c r="B22" s="336"/>
      <c r="C22" s="336"/>
      <c r="D22" s="336"/>
      <c r="E22" s="336"/>
      <c r="F22" s="336"/>
      <c r="G22" s="336"/>
      <c r="H22" s="336"/>
      <c r="I22" s="336"/>
    </row>
    <row r="23" spans="1:9" ht="28.5" customHeight="1">
      <c r="A23" s="336" t="s">
        <v>654</v>
      </c>
      <c r="B23" s="336"/>
      <c r="C23" s="336"/>
      <c r="D23" s="336"/>
      <c r="E23" s="336"/>
      <c r="F23" s="336"/>
      <c r="G23" s="336"/>
      <c r="H23" s="336"/>
      <c r="I23" s="336"/>
    </row>
    <row r="25" ht="14.25">
      <c r="A25" s="16" t="s">
        <v>658</v>
      </c>
    </row>
    <row r="26" spans="1:9" ht="60" customHeight="1">
      <c r="A26" s="336" t="s">
        <v>687</v>
      </c>
      <c r="B26" s="336"/>
      <c r="C26" s="336"/>
      <c r="D26" s="336"/>
      <c r="E26" s="336"/>
      <c r="F26" s="336"/>
      <c r="G26" s="336"/>
      <c r="H26" s="336"/>
      <c r="I26" s="336"/>
    </row>
    <row r="27" spans="1:9" ht="75" customHeight="1">
      <c r="A27" s="336" t="s">
        <v>688</v>
      </c>
      <c r="B27" s="336"/>
      <c r="C27" s="336"/>
      <c r="D27" s="336"/>
      <c r="E27" s="336"/>
      <c r="F27" s="336"/>
      <c r="G27" s="336"/>
      <c r="H27" s="336"/>
      <c r="I27" s="336"/>
    </row>
    <row r="29" ht="14.25">
      <c r="A29" s="16" t="s">
        <v>641</v>
      </c>
    </row>
    <row r="30" spans="1:9" ht="48.75" customHeight="1">
      <c r="A30" s="336" t="s">
        <v>725</v>
      </c>
      <c r="B30" s="336"/>
      <c r="C30" s="336"/>
      <c r="D30" s="336"/>
      <c r="E30" s="336"/>
      <c r="F30" s="336"/>
      <c r="G30" s="336"/>
      <c r="H30" s="336"/>
      <c r="I30" s="336"/>
    </row>
    <row r="31" spans="1:9" ht="126.75" customHeight="1">
      <c r="A31" s="336" t="s">
        <v>767</v>
      </c>
      <c r="B31" s="336"/>
      <c r="C31" s="336"/>
      <c r="D31" s="336"/>
      <c r="E31" s="336"/>
      <c r="F31" s="336"/>
      <c r="G31" s="336"/>
      <c r="H31" s="336"/>
      <c r="I31" s="336"/>
    </row>
    <row r="33" spans="1:3" ht="14.25">
      <c r="A33" s="66"/>
      <c r="B33" s="173" t="s">
        <v>769</v>
      </c>
      <c r="C33" s="174" t="s">
        <v>770</v>
      </c>
    </row>
    <row r="34" spans="1:3" ht="14.25">
      <c r="A34" s="59" t="s">
        <v>620</v>
      </c>
      <c r="B34" s="61">
        <f>'Bil 7 Mall'!B21</f>
        <v>0</v>
      </c>
      <c r="C34" s="62"/>
    </row>
    <row r="35" spans="1:7" ht="14.25">
      <c r="A35" s="59" t="s">
        <v>621</v>
      </c>
      <c r="B35" s="60"/>
      <c r="C35" s="62">
        <f>'Bil 7 Mall'!D27</f>
        <v>0</v>
      </c>
      <c r="E35" s="2"/>
      <c r="G35" s="2"/>
    </row>
    <row r="36" spans="1:7" ht="14.25">
      <c r="A36" s="59" t="s">
        <v>601</v>
      </c>
      <c r="B36" s="61">
        <f>'Bil 7 Mall'!C4</f>
        <v>0</v>
      </c>
      <c r="C36" s="62">
        <f>B36</f>
        <v>0</v>
      </c>
      <c r="E36" s="2"/>
      <c r="G36" s="2"/>
    </row>
    <row r="37" spans="1:7" ht="14.25">
      <c r="A37" s="59" t="s">
        <v>602</v>
      </c>
      <c r="B37" s="61">
        <f>'Bil 7 Mall'!D5</f>
        <v>0</v>
      </c>
      <c r="C37" s="62">
        <f>B37</f>
        <v>0</v>
      </c>
      <c r="E37" s="2"/>
      <c r="G37" s="2"/>
    </row>
    <row r="38" spans="1:7" ht="14.25">
      <c r="A38" s="59" t="s">
        <v>603</v>
      </c>
      <c r="B38" s="61">
        <f>'Bil 7 Mall'!E6</f>
        <v>0</v>
      </c>
      <c r="C38" s="62">
        <f>B38</f>
        <v>0</v>
      </c>
      <c r="E38" s="2"/>
      <c r="G38" s="2"/>
    </row>
    <row r="39" spans="1:7" ht="14.25">
      <c r="A39" s="59" t="s">
        <v>604</v>
      </c>
      <c r="B39" s="61">
        <f>'Bil 7 Mall'!F7</f>
        <v>0</v>
      </c>
      <c r="C39" s="62">
        <f>B39</f>
        <v>0</v>
      </c>
      <c r="E39" s="2"/>
      <c r="G39" s="2"/>
    </row>
    <row r="40" spans="1:7" ht="14.25">
      <c r="A40" s="59" t="s">
        <v>605</v>
      </c>
      <c r="B40" s="61">
        <f>'Bil 7 Mall'!G8</f>
        <v>0</v>
      </c>
      <c r="C40" s="62">
        <f>B40</f>
        <v>0</v>
      </c>
      <c r="E40" s="2"/>
      <c r="G40" s="2"/>
    </row>
    <row r="41" spans="1:7" ht="14.25">
      <c r="A41" s="59" t="s">
        <v>691</v>
      </c>
      <c r="B41" s="61">
        <f>'Bil 7 Mall'!G10</f>
        <v>0</v>
      </c>
      <c r="C41" s="62">
        <f>'Bil 7 Mall'!I32</f>
        <v>0</v>
      </c>
      <c r="E41" s="2"/>
      <c r="G41" s="2"/>
    </row>
    <row r="42" spans="1:7" ht="14.25">
      <c r="A42" s="59" t="s">
        <v>652</v>
      </c>
      <c r="B42" s="61">
        <f>'Bil 7 Mall'!H9</f>
        <v>0</v>
      </c>
      <c r="C42" s="62">
        <f aca="true" t="shared" si="0" ref="C42:C49">B42</f>
        <v>0</v>
      </c>
      <c r="E42" s="2"/>
      <c r="G42" s="2"/>
    </row>
    <row r="43" spans="1:7" ht="14.25">
      <c r="A43" s="59" t="s">
        <v>680</v>
      </c>
      <c r="B43" s="61">
        <f>'Bil 7 Mall'!I11</f>
        <v>0</v>
      </c>
      <c r="C43" s="62">
        <f>B43</f>
        <v>0</v>
      </c>
      <c r="E43" s="2"/>
      <c r="G43" s="2"/>
    </row>
    <row r="44" spans="1:7" ht="14.25">
      <c r="A44" s="59" t="s">
        <v>696</v>
      </c>
      <c r="B44" s="61">
        <f>'Bil 7 Mall'!J12</f>
        <v>0</v>
      </c>
      <c r="C44" s="62">
        <f t="shared" si="0"/>
        <v>0</v>
      </c>
      <c r="E44" s="2"/>
      <c r="G44" s="2"/>
    </row>
    <row r="45" spans="1:7" ht="14.25">
      <c r="A45" s="59" t="s">
        <v>704</v>
      </c>
      <c r="B45" s="61">
        <f>'Bil 7 Mall'!K13</f>
        <v>0</v>
      </c>
      <c r="C45" s="62">
        <f t="shared" si="0"/>
        <v>0</v>
      </c>
      <c r="E45" s="2"/>
      <c r="G45" s="2"/>
    </row>
    <row r="46" spans="1:7" ht="14.25">
      <c r="A46" s="59" t="s">
        <v>710</v>
      </c>
      <c r="B46" s="61">
        <f>'Bil 7 Mall'!L14</f>
        <v>0</v>
      </c>
      <c r="C46" s="62">
        <f t="shared" si="0"/>
        <v>0</v>
      </c>
      <c r="E46" s="2"/>
      <c r="G46" s="2"/>
    </row>
    <row r="47" spans="1:3" ht="14.25">
      <c r="A47" s="59" t="s">
        <v>712</v>
      </c>
      <c r="B47" s="61">
        <f>'Bil 7 Mall'!M15</f>
        <v>0</v>
      </c>
      <c r="C47" s="62">
        <f t="shared" si="0"/>
        <v>0</v>
      </c>
    </row>
    <row r="48" spans="1:3" ht="14.25">
      <c r="A48" s="59" t="s">
        <v>717</v>
      </c>
      <c r="B48" s="61">
        <f>'Bil 7 Mall'!N16</f>
        <v>0</v>
      </c>
      <c r="C48" s="62">
        <f t="shared" si="0"/>
        <v>0</v>
      </c>
    </row>
    <row r="49" spans="1:3" ht="14.25">
      <c r="A49" s="59" t="s">
        <v>723</v>
      </c>
      <c r="B49" s="61">
        <f>'Bil 7 Mall'!O17</f>
        <v>0</v>
      </c>
      <c r="C49" s="62">
        <f t="shared" si="0"/>
        <v>0</v>
      </c>
    </row>
    <row r="50" spans="1:3" ht="14.25">
      <c r="A50" s="59" t="s">
        <v>625</v>
      </c>
      <c r="B50" s="295">
        <f>SUM(B34:B49)</f>
        <v>0</v>
      </c>
      <c r="C50" s="295">
        <f>SUM(C34:C49)</f>
        <v>0</v>
      </c>
    </row>
    <row r="51" spans="2:3" ht="13.5" customHeight="1">
      <c r="B51" s="60"/>
      <c r="C51" s="85">
        <f>C50-B50</f>
        <v>0</v>
      </c>
    </row>
    <row r="52" spans="1:3" ht="15.75" customHeight="1">
      <c r="A52" s="63" t="s">
        <v>626</v>
      </c>
      <c r="B52" s="17"/>
      <c r="C52" s="92" t="e">
        <f>C51/IF(ISERROR(VLOOKUP('Bil 7 Mall'!$C$1,'Bil 1 2008-2024'!$A$6:$S$295,3)),0,(VLOOKUP('Bil 7 Mall'!$C$1,'Bil 1 2008-2024'!$A$6:$S$295,3)))</f>
        <v>#DIV/0!</v>
      </c>
    </row>
    <row r="53" spans="1:9" ht="42" customHeight="1">
      <c r="A53" s="336" t="s">
        <v>651</v>
      </c>
      <c r="B53" s="336"/>
      <c r="C53" s="336"/>
      <c r="D53" s="336"/>
      <c r="E53" s="336"/>
      <c r="F53" s="336"/>
      <c r="G53" s="336"/>
      <c r="H53" s="336"/>
      <c r="I53" s="336"/>
    </row>
    <row r="54" spans="1:9" ht="14.25">
      <c r="A54" s="91"/>
      <c r="B54" s="91"/>
      <c r="C54" s="91"/>
      <c r="D54" s="91"/>
      <c r="E54" s="91"/>
      <c r="F54" s="91"/>
      <c r="G54" s="91"/>
      <c r="H54" s="91"/>
      <c r="I54" s="91"/>
    </row>
    <row r="55" spans="1:9" ht="91.5" customHeight="1">
      <c r="A55" s="339" t="s">
        <v>698</v>
      </c>
      <c r="B55" s="339"/>
      <c r="C55" s="339"/>
      <c r="D55" s="339"/>
      <c r="E55" s="339"/>
      <c r="F55" s="339"/>
      <c r="G55" s="339"/>
      <c r="H55" s="339"/>
      <c r="I55" s="339"/>
    </row>
    <row r="56" spans="1:9" ht="14.25">
      <c r="A56" s="175"/>
      <c r="B56" s="175"/>
      <c r="C56" s="175"/>
      <c r="D56" s="175"/>
      <c r="E56" s="175"/>
      <c r="F56" s="175"/>
      <c r="G56" s="175"/>
      <c r="H56" s="175"/>
      <c r="I56" s="175"/>
    </row>
    <row r="57" spans="1:9" ht="30" customHeight="1">
      <c r="A57" s="338"/>
      <c r="B57" s="338"/>
      <c r="C57" s="338"/>
      <c r="D57" s="338"/>
      <c r="E57" s="338"/>
      <c r="F57" s="338"/>
      <c r="G57" s="338"/>
      <c r="H57" s="338"/>
      <c r="I57" s="338"/>
    </row>
    <row r="58" spans="1:4" ht="14.25">
      <c r="A58" s="44"/>
      <c r="C58" s="2"/>
      <c r="D58" s="2"/>
    </row>
    <row r="59" spans="3:4" ht="14.25">
      <c r="C59" s="2"/>
      <c r="D59" s="2"/>
    </row>
    <row r="60" ht="14.25">
      <c r="C60" s="2"/>
    </row>
    <row r="62" ht="14.25">
      <c r="D62" s="2"/>
    </row>
    <row r="63" ht="14.25">
      <c r="C63" s="2"/>
    </row>
  </sheetData>
  <sheetProtection/>
  <mergeCells count="23">
    <mergeCell ref="A2:I2"/>
    <mergeCell ref="A3:I3"/>
    <mergeCell ref="A4:I4"/>
    <mergeCell ref="A7:I7"/>
    <mergeCell ref="A10:I10"/>
    <mergeCell ref="A16:I16"/>
    <mergeCell ref="A11:I11"/>
    <mergeCell ref="A12:I12"/>
    <mergeCell ref="A13:I13"/>
    <mergeCell ref="A57:I57"/>
    <mergeCell ref="A53:I53"/>
    <mergeCell ref="A21:I21"/>
    <mergeCell ref="A26:I26"/>
    <mergeCell ref="A30:I30"/>
    <mergeCell ref="A23:I23"/>
    <mergeCell ref="A27:I27"/>
    <mergeCell ref="A55:I55"/>
    <mergeCell ref="A17:I17"/>
    <mergeCell ref="A22:I22"/>
    <mergeCell ref="A15:I15"/>
    <mergeCell ref="A14:E14"/>
    <mergeCell ref="A31:I31"/>
    <mergeCell ref="A20:I20"/>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mfri1</dc:creator>
  <cp:keywords/>
  <dc:description/>
  <cp:lastModifiedBy>Norberg Måns</cp:lastModifiedBy>
  <cp:lastPrinted>2019-12-19T08:20:32Z</cp:lastPrinted>
  <dcterms:created xsi:type="dcterms:W3CDTF">2011-04-13T12:52:21Z</dcterms:created>
  <dcterms:modified xsi:type="dcterms:W3CDTF">2022-12-25T18:02:35Z</dcterms:modified>
  <cp:category/>
  <cp:version/>
  <cp:contentType/>
  <cp:contentStatus/>
</cp:coreProperties>
</file>